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770" windowHeight="6045" activeTab="3"/>
  </bookViews>
  <sheets>
    <sheet name="Работа АС1" sheetId="1" r:id="rId1"/>
    <sheet name="Работа АС2" sheetId="2" r:id="rId2"/>
    <sheet name="Работа АС3" sheetId="3" r:id="rId3"/>
    <sheet name="Работа АС4" sheetId="4" r:id="rId4"/>
  </sheets>
  <definedNames/>
  <calcPr fullCalcOnLoad="1"/>
</workbook>
</file>

<file path=xl/sharedStrings.xml><?xml version="1.0" encoding="utf-8"?>
<sst xmlns="http://schemas.openxmlformats.org/spreadsheetml/2006/main" count="219" uniqueCount="135">
  <si>
    <t>Тимохина Валентина Юрьевна</t>
  </si>
  <si>
    <t>P</t>
  </si>
  <si>
    <t>M</t>
  </si>
  <si>
    <t>a</t>
  </si>
  <si>
    <t>b</t>
  </si>
  <si>
    <t>q</t>
  </si>
  <si>
    <t>α</t>
  </si>
  <si>
    <t>Н</t>
  </si>
  <si>
    <t>Нм</t>
  </si>
  <si>
    <t>Н/м</t>
  </si>
  <si>
    <t>м</t>
  </si>
  <si>
    <t>рад</t>
  </si>
  <si>
    <t>Теория:</t>
  </si>
  <si>
    <t>сумма проекций на ось x</t>
  </si>
  <si>
    <t>сумма проекций на ось y</t>
  </si>
  <si>
    <t>сумма моментов относительно точки А</t>
  </si>
  <si>
    <t>Результаты:</t>
  </si>
  <si>
    <t>Ra=</t>
  </si>
  <si>
    <t>yb=</t>
  </si>
  <si>
    <t>Ma=</t>
  </si>
  <si>
    <t>град.</t>
  </si>
  <si>
    <t>б)</t>
  </si>
  <si>
    <t>Xa=</t>
  </si>
  <si>
    <t>Yb=</t>
  </si>
  <si>
    <t>Ya=</t>
  </si>
  <si>
    <t>в)</t>
  </si>
  <si>
    <r>
      <t>Ra*sinα+q*b-P*sin</t>
    </r>
    <r>
      <rPr>
        <sz val="10"/>
        <rFont val="Arial"/>
        <family val="2"/>
      </rPr>
      <t>α=0</t>
    </r>
  </si>
  <si>
    <r>
      <t>Ra*cosα-P*cos</t>
    </r>
    <r>
      <rPr>
        <sz val="10"/>
        <rFont val="Arial"/>
        <family val="2"/>
      </rPr>
      <t>α+yb=0</t>
    </r>
  </si>
  <si>
    <r>
      <t>Ma-M+q*b*(a+b/2)-P*sin</t>
    </r>
    <r>
      <rPr>
        <sz val="10"/>
        <rFont val="Arial"/>
        <family val="2"/>
      </rPr>
      <t>α</t>
    </r>
    <r>
      <rPr>
        <sz val="10"/>
        <rFont val="Arial Cyr"/>
        <family val="0"/>
      </rPr>
      <t>*a/2-P*cosα*a/2*ctgα+yb*(a+b)=0</t>
    </r>
  </si>
  <si>
    <r>
      <t>Xa+q*b-P*sin</t>
    </r>
    <r>
      <rPr>
        <sz val="10"/>
        <rFont val="Arial"/>
        <family val="2"/>
      </rPr>
      <t>α=0</t>
    </r>
  </si>
  <si>
    <r>
      <t>Ya+Yb-P*cos</t>
    </r>
    <r>
      <rPr>
        <sz val="10"/>
        <rFont val="Arial"/>
        <family val="2"/>
      </rPr>
      <t>α=0</t>
    </r>
  </si>
  <si>
    <t>Yb*(a+b)-P*sinα*a/2-M-P*cosα*a/2*ctgα=0</t>
  </si>
  <si>
    <r>
      <t>q*b-P*sin</t>
    </r>
    <r>
      <rPr>
        <sz val="10"/>
        <rFont val="Arial"/>
        <family val="2"/>
      </rPr>
      <t>α+Ra*cosα=0</t>
    </r>
  </si>
  <si>
    <t>Yb-Ra*sinα-P*cosα=0</t>
  </si>
  <si>
    <r>
      <t>Ma-M+q*b*(a+b/2)-P*sin</t>
    </r>
    <r>
      <rPr>
        <sz val="10"/>
        <rFont val="Arial"/>
        <family val="2"/>
      </rPr>
      <t>α</t>
    </r>
    <r>
      <rPr>
        <sz val="10"/>
        <rFont val="Arial Cyr"/>
        <family val="0"/>
      </rPr>
      <t>*a/2-P*cosα*a/2*ctgα+Yb*(a+b)=0</t>
    </r>
  </si>
  <si>
    <t>АСП-1-05</t>
  </si>
  <si>
    <t>c</t>
  </si>
  <si>
    <t>d</t>
  </si>
  <si>
    <t>l</t>
  </si>
  <si>
    <t>Первая конструкция</t>
  </si>
  <si>
    <t>Xc+Xa-P*cosα+Q=0</t>
  </si>
  <si>
    <t>Yc+Ya-P*sinα=0</t>
  </si>
  <si>
    <t>P*cosα*(a-h)-P*sinα*c+Yc*(c+d+l)-Xc*b-Q*a/2=0</t>
  </si>
  <si>
    <t>cosα=d/√h^2+d^2</t>
  </si>
  <si>
    <t>sinα=h/√h^2+d^2</t>
  </si>
  <si>
    <t>h=(a-b)*c/(c+d)</t>
  </si>
  <si>
    <t>h=</t>
  </si>
  <si>
    <t>cosα=</t>
  </si>
  <si>
    <t>sinα=</t>
  </si>
  <si>
    <t>Q=q*a</t>
  </si>
  <si>
    <t>Q=</t>
  </si>
  <si>
    <t>Вторая конструкция</t>
  </si>
  <si>
    <t>сумма моментов относительно точки B</t>
  </si>
  <si>
    <t>Xb-Xc=0</t>
  </si>
  <si>
    <t>Yb-Yc=0</t>
  </si>
  <si>
    <t>Xc*b-M=0</t>
  </si>
  <si>
    <t>из 6 уравнения находим Xc=</t>
  </si>
  <si>
    <t xml:space="preserve">из 4 уравнения следует, что Xc=Xb= </t>
  </si>
  <si>
    <t xml:space="preserve">подставляя значение Xc в 3 уравнение находим Yc= </t>
  </si>
  <si>
    <t xml:space="preserve">подставляя значение Yc во 2 уравнение находим Ya= </t>
  </si>
  <si>
    <t xml:space="preserve">из 5 уравнения следует, что Yc=Yb= </t>
  </si>
  <si>
    <t xml:space="preserve">подставляя значение Xc в 1 уравнение находим Xa= </t>
  </si>
  <si>
    <t>Xc</t>
  </si>
  <si>
    <t>Yc</t>
  </si>
  <si>
    <t>Xa</t>
  </si>
  <si>
    <t>Ya</t>
  </si>
  <si>
    <t>Xb</t>
  </si>
  <si>
    <t>Yb</t>
  </si>
  <si>
    <t>УВАЖАЕМАЯ ВАЛЕНТИНА ЮРЬЕВНА!</t>
  </si>
  <si>
    <t>1) В ответах (ячейки В64-В69) надо указывать не числа, а адреса соответствующих реакций, иначе результирующие графики не реагируют на изменение исходных данных.</t>
  </si>
  <si>
    <t>2) Почему угол наклона силы P вы определяете через d и h, а не через (c+d) и (a-b)?</t>
  </si>
  <si>
    <t>ЗАМЕЧАНИЯ К РАБОТЕ С3:</t>
  </si>
  <si>
    <t>ОБЩЕЕ ЗАМЕЧАНИЕ: Прошу впредь указывать номера заданий в именах листов (см. лист 1).</t>
  </si>
  <si>
    <t xml:space="preserve">Исходные данные должны быть общими для всех вариантов, поэтому их надо либо переносить копирование (см. мои исправления), </t>
  </si>
  <si>
    <t>либо вообще не повторять их, оставляя ссылки на строки 2-7.</t>
  </si>
  <si>
    <t>ОБЩЕЕ ЗАМЕЧАНИЕ к трем вариантам работы С1:</t>
  </si>
  <si>
    <t>РАБОТЫ ЗАЧТЕНЫ, НО ВПРЕДЬ ПРОШУ СОПРОВОЖДАТЬ ПИСЬМА ЭПИСТОЛЯРНЫМ ЖАНРОМ</t>
  </si>
  <si>
    <t>G</t>
  </si>
  <si>
    <t>r</t>
  </si>
  <si>
    <t>R</t>
  </si>
  <si>
    <t>град</t>
  </si>
  <si>
    <t>сумма проекций на ось z</t>
  </si>
  <si>
    <t>сумма моментов относительно оси x</t>
  </si>
  <si>
    <t>сумма моментов относительно оси y</t>
  </si>
  <si>
    <t>сумма моментов относительно оси z</t>
  </si>
  <si>
    <t>Xa+Xb-P+Q*cosα=0</t>
  </si>
  <si>
    <t>0=0</t>
  </si>
  <si>
    <t>Zb+Za-G-Q*sinα=0</t>
  </si>
  <si>
    <t>Zb*(a+b+c+d)-G(a+b)-Q*sinα*a=0</t>
  </si>
  <si>
    <t>Q*r-P*R=0</t>
  </si>
  <si>
    <t>P*(a+b+c)-Q*cosα*a-Xb*(a+b+c+d)=0</t>
  </si>
  <si>
    <t>Xb=</t>
  </si>
  <si>
    <t>Zb=</t>
  </si>
  <si>
    <t>Za=</t>
  </si>
  <si>
    <t>a1</t>
  </si>
  <si>
    <t>a2</t>
  </si>
  <si>
    <t>a3</t>
  </si>
  <si>
    <t>b1</t>
  </si>
  <si>
    <t>b2</t>
  </si>
  <si>
    <t>№</t>
  </si>
  <si>
    <t>Fi</t>
  </si>
  <si>
    <t>Xi</t>
  </si>
  <si>
    <t>Yi</t>
  </si>
  <si>
    <t>b4</t>
  </si>
  <si>
    <t>a1*b1</t>
  </si>
  <si>
    <t>a2*b2</t>
  </si>
  <si>
    <t>a3*b1</t>
  </si>
  <si>
    <t>a1/2</t>
  </si>
  <si>
    <t>a1+a2/2</t>
  </si>
  <si>
    <t>a1+a2+a3/2</t>
  </si>
  <si>
    <t>4/3*R/π+a1+a2</t>
  </si>
  <si>
    <t>1/2*π*R*R</t>
  </si>
  <si>
    <t>b1/2</t>
  </si>
  <si>
    <t>b1-b2/2</t>
  </si>
  <si>
    <t>Xc=(F1*X1+F2*X2+F3*X3-F4*X4)/(F1+F2+F3-F4)</t>
  </si>
  <si>
    <t>Yc=(F1*Y1+F2*Y2+F3*Y3-F4*Y4)/(F1+F2+F3-F4)</t>
  </si>
  <si>
    <r>
      <t xml:space="preserve">Ci </t>
    </r>
    <r>
      <rPr>
        <sz val="10"/>
        <rFont val="Arial Cyr"/>
        <family val="0"/>
      </rPr>
      <t>- центр тяжести i-й фигуры(i=1..4)</t>
    </r>
  </si>
  <si>
    <r>
      <t>ЦТ</t>
    </r>
    <r>
      <rPr>
        <sz val="10"/>
        <rFont val="Arial Cyr"/>
        <family val="0"/>
      </rPr>
      <t xml:space="preserve"> - центр тяжести основной фигуры</t>
    </r>
  </si>
  <si>
    <t xml:space="preserve">               </t>
  </si>
  <si>
    <t>Xc=∑Sy/∑F=∑Fi*Xi/∑Fi</t>
  </si>
  <si>
    <t>Yc=∑Sx/∑F=∑Fi*Yi/∑Fi</t>
  </si>
  <si>
    <t>A</t>
  </si>
  <si>
    <t>B</t>
  </si>
  <si>
    <t>C</t>
  </si>
  <si>
    <t>D</t>
  </si>
  <si>
    <t>E</t>
  </si>
  <si>
    <t>F</t>
  </si>
  <si>
    <t>O</t>
  </si>
  <si>
    <t>N</t>
  </si>
  <si>
    <t>x</t>
  </si>
  <si>
    <t>y</t>
  </si>
  <si>
    <t>L</t>
  </si>
  <si>
    <t>val-timokhina@yandex.ru&gt; написал:</t>
  </si>
  <si>
    <t>&gt;</t>
  </si>
  <si>
    <t>Тимохина Валентина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</si>
</sst>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Arial Cyr"/>
      <family val="0"/>
    </font>
    <font>
      <b/>
      <sz val="10.25"/>
      <name val="Arial Cyr"/>
      <family val="0"/>
    </font>
    <font>
      <b/>
      <sz val="9.75"/>
      <name val="Arial Cyr"/>
      <family val="0"/>
    </font>
    <font>
      <sz val="12"/>
      <color indexed="8"/>
      <name val="Times New Roman"/>
      <family val="0"/>
    </font>
    <font>
      <sz val="12"/>
      <color indexed="8"/>
      <name val="Times New Roman Greek"/>
      <family val="0"/>
    </font>
    <font>
      <b/>
      <sz val="8.25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8.75"/>
      <name val="Arial Cyr"/>
      <family val="0"/>
    </font>
    <font>
      <b/>
      <sz val="9.5"/>
      <name val="Arial Cyr"/>
      <family val="0"/>
    </font>
    <font>
      <sz val="9"/>
      <color indexed="8"/>
      <name val="Times New Roman"/>
      <family val="0"/>
    </font>
    <font>
      <sz val="12"/>
      <color indexed="14"/>
      <name val="Times New Roman"/>
      <family val="1"/>
    </font>
    <font>
      <sz val="9"/>
      <color indexed="14"/>
      <name val="Times New Roman"/>
      <family val="0"/>
    </font>
    <font>
      <sz val="12"/>
      <color indexed="12"/>
      <name val="Times New Roman"/>
      <family val="1"/>
    </font>
    <font>
      <sz val="9"/>
      <color indexed="12"/>
      <name val="Times New Roman"/>
      <family val="0"/>
    </font>
    <font>
      <sz val="12"/>
      <color indexed="10"/>
      <name val="Times New Roman"/>
      <family val="1"/>
    </font>
    <font>
      <sz val="9"/>
      <color indexed="10"/>
      <name val="Times New Roman"/>
      <family val="0"/>
    </font>
    <font>
      <b/>
      <sz val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5" borderId="0" xfId="0" applyFill="1" applyAlignment="1">
      <alignment horizontal="right"/>
    </xf>
    <xf numFmtId="0" fontId="0" fillId="0" borderId="9" xfId="0" applyBorder="1" applyAlignment="1">
      <alignment/>
    </xf>
    <xf numFmtId="0" fontId="0" fillId="0" borderId="0" xfId="0" applyAlignment="1">
      <alignment horizontal="left"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3" fillId="4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5" fillId="7" borderId="13" xfId="0" applyFont="1" applyFill="1" applyBorder="1" applyAlignment="1">
      <alignment/>
    </xf>
    <xf numFmtId="0" fontId="5" fillId="7" borderId="14" xfId="0" applyFont="1" applyFill="1" applyBorder="1" applyAlignment="1">
      <alignment/>
    </xf>
    <xf numFmtId="0" fontId="0" fillId="7" borderId="10" xfId="0" applyFill="1" applyBorder="1" applyAlignment="1">
      <alignment horizontal="left"/>
    </xf>
    <xf numFmtId="0" fontId="0" fillId="4" borderId="10" xfId="0" applyFill="1" applyBorder="1" applyAlignment="1">
      <alignment/>
    </xf>
    <xf numFmtId="0" fontId="2" fillId="4" borderId="10" xfId="0" applyFont="1" applyFill="1" applyBorder="1" applyAlignment="1">
      <alignment/>
    </xf>
    <xf numFmtId="0" fontId="0" fillId="7" borderId="11" xfId="0" applyFill="1" applyBorder="1" applyAlignment="1">
      <alignment horizontal="left"/>
    </xf>
    <xf numFmtId="0" fontId="0" fillId="4" borderId="11" xfId="0" applyFill="1" applyBorder="1" applyAlignment="1">
      <alignment/>
    </xf>
    <xf numFmtId="0" fontId="0" fillId="7" borderId="12" xfId="0" applyFill="1" applyBorder="1" applyAlignment="1">
      <alignment horizontal="left"/>
    </xf>
    <xf numFmtId="0" fontId="0" fillId="4" borderId="12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5" fillId="7" borderId="9" xfId="0" applyFont="1" applyFill="1" applyBorder="1" applyAlignment="1">
      <alignment/>
    </xf>
    <xf numFmtId="2" fontId="0" fillId="4" borderId="9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yr"/>
                <a:ea typeface="Arial Cyr"/>
                <a:cs typeface="Arial Cyr"/>
              </a:rPr>
              <a:t>Исходные данные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'Работа АС1'!$A$2:$A$7</c:f>
              <c:strCache>
                <c:ptCount val="6"/>
                <c:pt idx="0">
                  <c:v>P</c:v>
                </c:pt>
                <c:pt idx="1">
                  <c:v>M</c:v>
                </c:pt>
                <c:pt idx="2">
                  <c:v>a</c:v>
                </c:pt>
                <c:pt idx="3">
                  <c:v>b</c:v>
                </c:pt>
                <c:pt idx="4">
                  <c:v>q</c:v>
                </c:pt>
                <c:pt idx="5">
                  <c:v>α</c:v>
                </c:pt>
              </c:strCache>
            </c:strRef>
          </c:cat>
          <c:val>
            <c:numRef>
              <c:f>'Работа АС1'!$B$2:$B$7</c:f>
              <c:numCache>
                <c:ptCount val="6"/>
                <c:pt idx="0">
                  <c:v>23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0.5235987755982988</c:v>
                </c:pt>
              </c:numCache>
            </c:numRef>
          </c:val>
        </c:ser>
        <c:axId val="32958338"/>
        <c:axId val="28189587"/>
      </c:barChart>
      <c:catAx>
        <c:axId val="3295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89587"/>
        <c:crosses val="autoZero"/>
        <c:auto val="1"/>
        <c:lblOffset val="100"/>
        <c:noMultiLvlLbl val="0"/>
      </c:catAx>
      <c:valAx>
        <c:axId val="28189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58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Исходные данные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1325"/>
          <c:w val="0.9542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3399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gradFill rotWithShape="1">
                <a:gsLst>
                  <a:gs pos="0">
                    <a:srgbClr val="333399"/>
                  </a:gs>
                  <a:gs pos="100000">
                    <a:srgbClr val="9999FF"/>
                  </a:gs>
                </a:gsLst>
                <a:lin ang="5400000" scaled="1"/>
              </a:gra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'Работа АС3'!$A$1:$A$9</c:f>
              <c:strCache>
                <c:ptCount val="9"/>
                <c:pt idx="0">
                  <c:v>P</c:v>
                </c:pt>
                <c:pt idx="1">
                  <c:v>G</c:v>
                </c:pt>
                <c:pt idx="2">
                  <c:v>R</c:v>
                </c:pt>
                <c:pt idx="3">
                  <c:v>r</c:v>
                </c:pt>
                <c:pt idx="4">
                  <c:v>a</c:v>
                </c:pt>
                <c:pt idx="5">
                  <c:v>b</c:v>
                </c:pt>
                <c:pt idx="6">
                  <c:v>c</c:v>
                </c:pt>
                <c:pt idx="7">
                  <c:v>d</c:v>
                </c:pt>
                <c:pt idx="8">
                  <c:v>α</c:v>
                </c:pt>
              </c:strCache>
            </c:strRef>
          </c:cat>
          <c:val>
            <c:numRef>
              <c:f>'Работа АС3'!$B$1:$B$9</c:f>
              <c:numCache>
                <c:ptCount val="9"/>
                <c:pt idx="0">
                  <c:v>24</c:v>
                </c:pt>
                <c:pt idx="1">
                  <c:v>12</c:v>
                </c:pt>
                <c:pt idx="2">
                  <c:v>8</c:v>
                </c:pt>
                <c:pt idx="3">
                  <c:v>5</c:v>
                </c:pt>
                <c:pt idx="4">
                  <c:v>10</c:v>
                </c:pt>
                <c:pt idx="5">
                  <c:v>12</c:v>
                </c:pt>
                <c:pt idx="6">
                  <c:v>6</c:v>
                </c:pt>
                <c:pt idx="7">
                  <c:v>8</c:v>
                </c:pt>
                <c:pt idx="8">
                  <c:v>0.7853981633974483</c:v>
                </c:pt>
              </c:numCache>
            </c:numRef>
          </c:val>
        </c:ser>
        <c:axId val="28689916"/>
        <c:axId val="56882653"/>
      </c:barChart>
      <c:catAx>
        <c:axId val="28689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82653"/>
        <c:crosses val="autoZero"/>
        <c:auto val="1"/>
        <c:lblOffset val="100"/>
        <c:noMultiLvlLbl val="0"/>
      </c:catAx>
      <c:valAx>
        <c:axId val="56882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89916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50000">
              <a:srgbClr val="99CC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3366"/>
        </a:gs>
        <a:gs pos="50000">
          <a:srgbClr val="9999FF"/>
        </a:gs>
        <a:gs pos="100000">
          <a:srgbClr val="993366"/>
        </a:gs>
      </a:gsLst>
      <a:lin ang="5400000" scaled="1"/>
    </a:gra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Центры тяжести фигур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7275"/>
          <c:w val="0.87725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v>С1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10</c:v>
              </c:pt>
            </c:numLit>
          </c:xVal>
          <c:yVal>
            <c:numLit>
              <c:ptCount val="1"/>
              <c:pt idx="0">
                <c:v>20</c:v>
              </c:pt>
            </c:numLit>
          </c:yVal>
          <c:smooth val="0"/>
        </c:ser>
        <c:ser>
          <c:idx val="1"/>
          <c:order val="1"/>
          <c:tx>
            <c:v>С2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25</c:v>
              </c:pt>
            </c:numLit>
          </c:xVal>
          <c:yVal>
            <c:numLit>
              <c:ptCount val="1"/>
              <c:pt idx="0">
                <c:v>31</c:v>
              </c:pt>
            </c:numLit>
          </c:yVal>
          <c:smooth val="0"/>
        </c:ser>
        <c:ser>
          <c:idx val="2"/>
          <c:order val="2"/>
          <c:tx>
            <c:v>С3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40</c:v>
              </c:pt>
            </c:numLit>
          </c:xVal>
          <c:yVal>
            <c:numLit>
              <c:ptCount val="1"/>
              <c:pt idx="0">
                <c:v>20</c:v>
              </c:pt>
            </c:numLit>
          </c:yVal>
          <c:smooth val="0"/>
        </c:ser>
        <c:ser>
          <c:idx val="3"/>
          <c:order val="3"/>
          <c:tx>
            <c:v>С4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34.244131815783874</c:v>
              </c:pt>
            </c:numLit>
          </c:xVal>
          <c:yVal>
            <c:numLit>
              <c:ptCount val="1"/>
              <c:pt idx="0">
                <c:v>10</c:v>
              </c:pt>
            </c:numLit>
          </c:yVal>
          <c:smooth val="0"/>
        </c:ser>
        <c:ser>
          <c:idx val="4"/>
          <c:order val="4"/>
          <c:tx>
            <c:v>ЦТ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24.105276599330924</c:v>
              </c:pt>
            </c:numLit>
          </c:xVal>
          <c:yVal>
            <c:numLit>
              <c:ptCount val="1"/>
              <c:pt idx="0">
                <c:v>22.187905456296274</c:v>
              </c:pt>
            </c:numLit>
          </c:yVal>
          <c:smooth val="0"/>
        </c:ser>
        <c:ser>
          <c:idx val="5"/>
          <c:order val="5"/>
          <c:tx>
            <c:v>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40</c:v>
              </c:pt>
            </c:numLit>
          </c:yVal>
          <c:smooth val="0"/>
        </c:ser>
        <c:ser>
          <c:idx val="6"/>
          <c:order val="6"/>
          <c:tx>
            <c:v>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20</c:v>
              </c:pt>
            </c:numLit>
          </c:xVal>
          <c:yVal>
            <c:numLit>
              <c:ptCount val="1"/>
              <c:pt idx="0">
                <c:v>40</c:v>
              </c:pt>
            </c:numLit>
          </c:yVal>
          <c:smooth val="0"/>
        </c:ser>
        <c:ser>
          <c:idx val="7"/>
          <c:order val="7"/>
          <c:tx>
            <c:v>K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1"/>
              <c:pt idx="0">
                <c:v>0</c:v>
              </c:pt>
              <c:pt idx="1">
                <c:v>20</c:v>
              </c:pt>
              <c:pt idx="2">
                <c:v>30</c:v>
              </c:pt>
              <c:pt idx="3">
                <c:v>50</c:v>
              </c:pt>
              <c:pt idx="4">
                <c:v>50</c:v>
              </c:pt>
              <c:pt idx="5">
                <c:v>30</c:v>
              </c:pt>
              <c:pt idx="6">
                <c:v>30</c:v>
              </c:pt>
              <c:pt idx="7">
                <c:v>20</c:v>
              </c:pt>
              <c:pt idx="8">
                <c:v>20</c:v>
              </c:pt>
              <c:pt idx="9">
                <c:v>0</c:v>
              </c:pt>
              <c:pt idx="10">
                <c:v>0</c:v>
              </c:pt>
            </c:numLit>
          </c:xVal>
          <c:yVal>
            <c:numLit>
              <c:ptCount val="11"/>
              <c:pt idx="0">
                <c:v>40</c:v>
              </c:pt>
              <c:pt idx="1">
                <c:v>40</c:v>
              </c:pt>
              <c:pt idx="2">
                <c:v>40</c:v>
              </c:pt>
              <c:pt idx="3">
                <c:v>40</c:v>
              </c:pt>
              <c:pt idx="4">
                <c:v>0</c:v>
              </c:pt>
              <c:pt idx="5">
                <c:v>0</c:v>
              </c:pt>
              <c:pt idx="6">
                <c:v>22</c:v>
              </c:pt>
              <c:pt idx="7">
                <c:v>22</c:v>
              </c:pt>
              <c:pt idx="8">
                <c:v>0</c:v>
              </c:pt>
              <c:pt idx="9">
                <c:v>0</c:v>
              </c:pt>
              <c:pt idx="10">
                <c:v>40</c:v>
              </c:pt>
            </c:numLit>
          </c:yVal>
          <c:smooth val="0"/>
        </c:ser>
        <c:axId val="42181830"/>
        <c:axId val="44092151"/>
      </c:scatterChart>
      <c:valAx>
        <c:axId val="4218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92151"/>
        <c:crosses val="autoZero"/>
        <c:crossBetween val="midCat"/>
        <c:dispUnits/>
      </c:valAx>
      <c:valAx>
        <c:axId val="44092151"/>
        <c:scaling>
          <c:orientation val="minMax"/>
        </c:scaling>
        <c:axPos val="l"/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181830"/>
        <c:crosses val="autoZero"/>
        <c:crossBetween val="midCat"/>
        <c:dispUnits/>
      </c:valAx>
      <c:spPr>
        <a:gradFill rotWithShape="1">
          <a:gsLst>
            <a:gs pos="0">
              <a:srgbClr val="CCCCFF"/>
            </a:gs>
            <a:gs pos="100000">
              <a:srgbClr val="757592"/>
            </a:gs>
          </a:gsLst>
          <a:lin ang="5400000" scaled="1"/>
        </a:gradFill>
        <a:ln w="12700">
          <a:solidFill>
            <a:srgbClr val="CCCCFF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2577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gradFill rotWithShape="1">
      <a:gsLst>
        <a:gs pos="0">
          <a:srgbClr val="CC99FF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yr"/>
                <a:ea typeface="Arial Cyr"/>
                <a:cs typeface="Arial Cyr"/>
              </a:rPr>
              <a:t>Результаты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'Работа АС1'!$G$12:$G$14</c:f>
              <c:strCache>
                <c:ptCount val="3"/>
                <c:pt idx="0">
                  <c:v>Ra=</c:v>
                </c:pt>
                <c:pt idx="1">
                  <c:v>yb=</c:v>
                </c:pt>
                <c:pt idx="2">
                  <c:v>Ma=</c:v>
                </c:pt>
              </c:strCache>
            </c:strRef>
          </c:cat>
          <c:val>
            <c:numRef>
              <c:f>'Работа АС1'!$H$12:$H$14</c:f>
              <c:numCache>
                <c:ptCount val="3"/>
                <c:pt idx="0">
                  <c:v>2.9999999999999964</c:v>
                </c:pt>
                <c:pt idx="1">
                  <c:v>17.320508075688778</c:v>
                </c:pt>
                <c:pt idx="2">
                  <c:v>-36.96152422706633</c:v>
                </c:pt>
              </c:numCache>
            </c:numRef>
          </c:val>
        </c:ser>
        <c:axId val="52379692"/>
        <c:axId val="1655181"/>
      </c:barChart>
      <c:catAx>
        <c:axId val="5237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5181"/>
        <c:crosses val="autoZero"/>
        <c:auto val="1"/>
        <c:lblOffset val="100"/>
        <c:noMultiLvlLbl val="0"/>
      </c:catAx>
      <c:valAx>
        <c:axId val="1655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79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yr"/>
                <a:ea typeface="Arial Cyr"/>
                <a:cs typeface="Arial Cyr"/>
              </a:rPr>
              <a:t>Результаты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'Работа АС1'!$G$57:$G$59</c:f>
              <c:strCache>
                <c:ptCount val="3"/>
                <c:pt idx="0">
                  <c:v>Xa=</c:v>
                </c:pt>
                <c:pt idx="1">
                  <c:v>Ya=</c:v>
                </c:pt>
                <c:pt idx="2">
                  <c:v>Yb=</c:v>
                </c:pt>
              </c:strCache>
            </c:strRef>
          </c:cat>
          <c:val>
            <c:numRef>
              <c:f>'Работа АС1'!$H$57:$H$59</c:f>
              <c:numCache>
                <c:ptCount val="3"/>
                <c:pt idx="0">
                  <c:v>1.4999999999999982</c:v>
                </c:pt>
                <c:pt idx="1">
                  <c:v>14.918584287042087</c:v>
                </c:pt>
                <c:pt idx="2">
                  <c:v>5.000000000000003</c:v>
                </c:pt>
              </c:numCache>
            </c:numRef>
          </c:val>
        </c:ser>
        <c:axId val="14896630"/>
        <c:axId val="66960807"/>
      </c:barChart>
      <c:catAx>
        <c:axId val="1489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60807"/>
        <c:crosses val="autoZero"/>
        <c:auto val="1"/>
        <c:lblOffset val="100"/>
        <c:noMultiLvlLbl val="0"/>
      </c:catAx>
      <c:valAx>
        <c:axId val="66960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96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'Работа АС1'!$A$47:$A$52</c:f>
              <c:strCache>
                <c:ptCount val="6"/>
                <c:pt idx="0">
                  <c:v>P</c:v>
                </c:pt>
                <c:pt idx="1">
                  <c:v>M</c:v>
                </c:pt>
                <c:pt idx="2">
                  <c:v>a</c:v>
                </c:pt>
                <c:pt idx="3">
                  <c:v>b</c:v>
                </c:pt>
                <c:pt idx="4">
                  <c:v>q</c:v>
                </c:pt>
                <c:pt idx="5">
                  <c:v>α</c:v>
                </c:pt>
              </c:strCache>
            </c:strRef>
          </c:cat>
          <c:val>
            <c:numRef>
              <c:f>'Работа АС1'!$B$47:$B$52</c:f>
              <c:numCache>
                <c:ptCount val="6"/>
                <c:pt idx="0">
                  <c:v>23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0.5235987755982988</c:v>
                </c:pt>
              </c:numCache>
            </c:numRef>
          </c:val>
        </c:ser>
        <c:axId val="65776352"/>
        <c:axId val="55116257"/>
      </c:barChart>
      <c:catAx>
        <c:axId val="65776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16257"/>
        <c:crosses val="autoZero"/>
        <c:auto val="1"/>
        <c:lblOffset val="100"/>
        <c:noMultiLvlLbl val="0"/>
      </c:catAx>
      <c:valAx>
        <c:axId val="55116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76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Результаты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'Работа АС1'!$G$104:$G$106</c:f>
              <c:strCache>
                <c:ptCount val="3"/>
                <c:pt idx="0">
                  <c:v>Ra=</c:v>
                </c:pt>
                <c:pt idx="1">
                  <c:v>Yb=</c:v>
                </c:pt>
                <c:pt idx="2">
                  <c:v>Ma=</c:v>
                </c:pt>
              </c:strCache>
            </c:strRef>
          </c:cat>
          <c:val>
            <c:numRef>
              <c:f>'Работа АС1'!$H$104:$H$106</c:f>
              <c:numCache>
                <c:ptCount val="3"/>
                <c:pt idx="0">
                  <c:v>1.7320508075688752</c:v>
                </c:pt>
                <c:pt idx="1">
                  <c:v>20.784609690826528</c:v>
                </c:pt>
                <c:pt idx="2">
                  <c:v>-47.35382907247958</c:v>
                </c:pt>
              </c:numCache>
            </c:numRef>
          </c:val>
        </c:ser>
        <c:axId val="26284266"/>
        <c:axId val="35231803"/>
      </c:barChart>
      <c:catAx>
        <c:axId val="2628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31803"/>
        <c:crosses val="autoZero"/>
        <c:auto val="1"/>
        <c:lblOffset val="100"/>
        <c:noMultiLvlLbl val="0"/>
      </c:catAx>
      <c:valAx>
        <c:axId val="35231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84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 Cyr"/>
                <a:ea typeface="Arial Cyr"/>
                <a:cs typeface="Arial Cyr"/>
              </a:rPr>
              <a:t>Исходные данные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'Работа АС1'!$A$94:$A$99</c:f>
              <c:strCache>
                <c:ptCount val="6"/>
                <c:pt idx="0">
                  <c:v>P</c:v>
                </c:pt>
                <c:pt idx="1">
                  <c:v>M</c:v>
                </c:pt>
                <c:pt idx="2">
                  <c:v>a</c:v>
                </c:pt>
                <c:pt idx="3">
                  <c:v>b</c:v>
                </c:pt>
                <c:pt idx="4">
                  <c:v>q</c:v>
                </c:pt>
                <c:pt idx="5">
                  <c:v>α</c:v>
                </c:pt>
              </c:strCache>
            </c:strRef>
          </c:cat>
          <c:val>
            <c:numRef>
              <c:f>'Работа АС1'!$B$94:$B$99</c:f>
              <c:numCache>
                <c:ptCount val="6"/>
                <c:pt idx="0">
                  <c:v>23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0.5235987755982988</c:v>
                </c:pt>
              </c:numCache>
            </c:numRef>
          </c:val>
        </c:ser>
        <c:axId val="48650772"/>
        <c:axId val="35203765"/>
      </c:barChart>
      <c:catAx>
        <c:axId val="4865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03765"/>
        <c:crosses val="autoZero"/>
        <c:auto val="1"/>
        <c:lblOffset val="100"/>
        <c:noMultiLvlLbl val="0"/>
      </c:catAx>
      <c:valAx>
        <c:axId val="35203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50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Исходные данные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'Работа АС2'!$A$3:$A$10</c:f>
              <c:strCache>
                <c:ptCount val="8"/>
                <c:pt idx="0">
                  <c:v>P</c:v>
                </c:pt>
                <c:pt idx="1">
                  <c:v>M</c:v>
                </c:pt>
                <c:pt idx="2">
                  <c:v>q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d</c:v>
                </c:pt>
                <c:pt idx="7">
                  <c:v>l</c:v>
                </c:pt>
              </c:strCache>
            </c:strRef>
          </c:cat>
          <c:val>
            <c:numRef>
              <c:f>'Работа АС2'!$B$3:$B$10</c:f>
              <c:numCache>
                <c:ptCount val="8"/>
                <c:pt idx="0">
                  <c:v>24</c:v>
                </c:pt>
                <c:pt idx="1">
                  <c:v>12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axId val="48398430"/>
        <c:axId val="32932687"/>
      </c:barChart>
      <c:catAx>
        <c:axId val="48398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32687"/>
        <c:crosses val="autoZero"/>
        <c:auto val="1"/>
        <c:lblOffset val="100"/>
        <c:noMultiLvlLbl val="0"/>
      </c:catAx>
      <c:valAx>
        <c:axId val="32932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98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 Cyr"/>
                <a:ea typeface="Arial Cyr"/>
                <a:cs typeface="Arial Cyr"/>
              </a:rPr>
              <a:t>Результаты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'Работа АС2'!$A$64:$A$69</c:f>
              <c:strCache>
                <c:ptCount val="6"/>
                <c:pt idx="0">
                  <c:v>Xa</c:v>
                </c:pt>
                <c:pt idx="1">
                  <c:v>Ya</c:v>
                </c:pt>
                <c:pt idx="2">
                  <c:v>Xb</c:v>
                </c:pt>
                <c:pt idx="3">
                  <c:v>Yb</c:v>
                </c:pt>
                <c:pt idx="4">
                  <c:v>Xc</c:v>
                </c:pt>
                <c:pt idx="5">
                  <c:v>Yc</c:v>
                </c:pt>
              </c:strCache>
            </c:strRef>
          </c:cat>
          <c:val>
            <c:numRef>
              <c:f>'Работа АС2'!$B$64:$B$69</c:f>
              <c:numCache>
                <c:ptCount val="6"/>
                <c:pt idx="0">
                  <c:v>-42.588235294117645</c:v>
                </c:pt>
                <c:pt idx="1">
                  <c:v>-4.1342848354386526</c:v>
                </c:pt>
                <c:pt idx="2">
                  <c:v>4</c:v>
                </c:pt>
                <c:pt idx="3">
                  <c:v>27.417704838926618</c:v>
                </c:pt>
                <c:pt idx="4">
                  <c:v>4</c:v>
                </c:pt>
                <c:pt idx="5">
                  <c:v>27.417704838926618</c:v>
                </c:pt>
              </c:numCache>
            </c:numRef>
          </c:val>
        </c:ser>
        <c:axId val="27958728"/>
        <c:axId val="50301961"/>
      </c:barChart>
      <c:catAx>
        <c:axId val="2795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01961"/>
        <c:crosses val="autoZero"/>
        <c:auto val="1"/>
        <c:lblOffset val="100"/>
        <c:noMultiLvlLbl val="0"/>
      </c:catAx>
      <c:valAx>
        <c:axId val="50301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58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Результаты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3399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333399"/>
                  </a:gs>
                  <a:gs pos="100000">
                    <a:srgbClr val="9999FF"/>
                  </a:gs>
                </a:gsLst>
                <a:lin ang="5400000" scaled="1"/>
              </a:gra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'Работа АС3'!$I$17:$I$22</c:f>
              <c:strCache>
                <c:ptCount val="6"/>
                <c:pt idx="0">
                  <c:v>Xa=</c:v>
                </c:pt>
                <c:pt idx="2">
                  <c:v>Za=</c:v>
                </c:pt>
                <c:pt idx="3">
                  <c:v>Zb=</c:v>
                </c:pt>
                <c:pt idx="4">
                  <c:v>Q=</c:v>
                </c:pt>
                <c:pt idx="5">
                  <c:v>Xb=</c:v>
                </c:pt>
              </c:strCache>
            </c:strRef>
          </c:cat>
          <c:val>
            <c:numRef>
              <c:f>'Работа АС3'!$J$17:$J$22</c:f>
              <c:numCache>
                <c:ptCount val="6"/>
                <c:pt idx="0">
                  <c:v>-14.277094731573586</c:v>
                </c:pt>
                <c:pt idx="2">
                  <c:v>24.277094731573584</c:v>
                </c:pt>
                <c:pt idx="3">
                  <c:v>14.875805665989837</c:v>
                </c:pt>
                <c:pt idx="4">
                  <c:v>38.4</c:v>
                </c:pt>
                <c:pt idx="5">
                  <c:v>11.124194334010161</c:v>
                </c:pt>
              </c:numCache>
            </c:numRef>
          </c:val>
        </c:ser>
        <c:axId val="50064466"/>
        <c:axId val="47927011"/>
      </c:barChart>
      <c:catAx>
        <c:axId val="50064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27011"/>
        <c:crosses val="autoZero"/>
        <c:auto val="1"/>
        <c:lblOffset val="100"/>
        <c:noMultiLvlLbl val="0"/>
      </c:catAx>
      <c:valAx>
        <c:axId val="47927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64466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99CC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3366"/>
        </a:gs>
        <a:gs pos="50000">
          <a:srgbClr val="9999FF"/>
        </a:gs>
        <a:gs pos="100000">
          <a:srgbClr val="993366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19050</xdr:rowOff>
    </xdr:from>
    <xdr:to>
      <xdr:col>4</xdr:col>
      <xdr:colOff>581025</xdr:colOff>
      <xdr:row>40</xdr:row>
      <xdr:rowOff>0</xdr:rowOff>
    </xdr:to>
    <xdr:graphicFrame>
      <xdr:nvGraphicFramePr>
        <xdr:cNvPr id="1" name="Chart 8"/>
        <xdr:cNvGraphicFramePr/>
      </xdr:nvGraphicFramePr>
      <xdr:xfrm>
        <a:off x="228600" y="3114675"/>
        <a:ext cx="47148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19</xdr:row>
      <xdr:rowOff>38100</xdr:rowOff>
    </xdr:from>
    <xdr:to>
      <xdr:col>10</xdr:col>
      <xdr:colOff>438150</xdr:colOff>
      <xdr:row>40</xdr:row>
      <xdr:rowOff>38100</xdr:rowOff>
    </xdr:to>
    <xdr:graphicFrame>
      <xdr:nvGraphicFramePr>
        <xdr:cNvPr id="2" name="Chart 9"/>
        <xdr:cNvGraphicFramePr/>
      </xdr:nvGraphicFramePr>
      <xdr:xfrm>
        <a:off x="5286375" y="3133725"/>
        <a:ext cx="49053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657225</xdr:colOff>
      <xdr:row>63</xdr:row>
      <xdr:rowOff>76200</xdr:rowOff>
    </xdr:from>
    <xdr:to>
      <xdr:col>9</xdr:col>
      <xdr:colOff>304800</xdr:colOff>
      <xdr:row>84</xdr:row>
      <xdr:rowOff>28575</xdr:rowOff>
    </xdr:to>
    <xdr:graphicFrame>
      <xdr:nvGraphicFramePr>
        <xdr:cNvPr id="3" name="Chart 12"/>
        <xdr:cNvGraphicFramePr/>
      </xdr:nvGraphicFramePr>
      <xdr:xfrm>
        <a:off x="5019675" y="10315575"/>
        <a:ext cx="4352925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47625</xdr:rowOff>
    </xdr:from>
    <xdr:to>
      <xdr:col>4</xdr:col>
      <xdr:colOff>409575</xdr:colOff>
      <xdr:row>84</xdr:row>
      <xdr:rowOff>76200</xdr:rowOff>
    </xdr:to>
    <xdr:graphicFrame>
      <xdr:nvGraphicFramePr>
        <xdr:cNvPr id="4" name="Chart 15"/>
        <xdr:cNvGraphicFramePr/>
      </xdr:nvGraphicFramePr>
      <xdr:xfrm>
        <a:off x="0" y="10287000"/>
        <a:ext cx="47720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342900</xdr:colOff>
      <xdr:row>110</xdr:row>
      <xdr:rowOff>19050</xdr:rowOff>
    </xdr:from>
    <xdr:to>
      <xdr:col>8</xdr:col>
      <xdr:colOff>561975</xdr:colOff>
      <xdr:row>131</xdr:row>
      <xdr:rowOff>28575</xdr:rowOff>
    </xdr:to>
    <xdr:graphicFrame>
      <xdr:nvGraphicFramePr>
        <xdr:cNvPr id="5" name="Chart 16"/>
        <xdr:cNvGraphicFramePr/>
      </xdr:nvGraphicFramePr>
      <xdr:xfrm>
        <a:off x="4705350" y="17887950"/>
        <a:ext cx="4238625" cy="3409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109</xdr:row>
      <xdr:rowOff>152400</xdr:rowOff>
    </xdr:from>
    <xdr:to>
      <xdr:col>4</xdr:col>
      <xdr:colOff>142875</xdr:colOff>
      <xdr:row>130</xdr:row>
      <xdr:rowOff>152400</xdr:rowOff>
    </xdr:to>
    <xdr:graphicFrame>
      <xdr:nvGraphicFramePr>
        <xdr:cNvPr id="6" name="Chart 17"/>
        <xdr:cNvGraphicFramePr/>
      </xdr:nvGraphicFramePr>
      <xdr:xfrm>
        <a:off x="9525" y="17859375"/>
        <a:ext cx="4495800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409575</xdr:colOff>
      <xdr:row>11</xdr:row>
      <xdr:rowOff>152400</xdr:rowOff>
    </xdr:from>
    <xdr:to>
      <xdr:col>14</xdr:col>
      <xdr:colOff>666750</xdr:colOff>
      <xdr:row>18</xdr:row>
      <xdr:rowOff>152400</xdr:rowOff>
    </xdr:to>
    <xdr:sp>
      <xdr:nvSpPr>
        <xdr:cNvPr id="7" name="AutoShape 333"/>
        <xdr:cNvSpPr>
          <a:spLocks/>
        </xdr:cNvSpPr>
      </xdr:nvSpPr>
      <xdr:spPr>
        <a:xfrm>
          <a:off x="12906375" y="1943100"/>
          <a:ext cx="2571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495300</xdr:colOff>
      <xdr:row>5</xdr:row>
      <xdr:rowOff>104775</xdr:rowOff>
    </xdr:from>
    <xdr:to>
      <xdr:col>14</xdr:col>
      <xdr:colOff>666750</xdr:colOff>
      <xdr:row>11</xdr:row>
      <xdr:rowOff>152400</xdr:rowOff>
    </xdr:to>
    <xdr:sp>
      <xdr:nvSpPr>
        <xdr:cNvPr id="8" name="AutoShape 334"/>
        <xdr:cNvSpPr>
          <a:spLocks/>
        </xdr:cNvSpPr>
      </xdr:nvSpPr>
      <xdr:spPr>
        <a:xfrm flipH="1" flipV="1">
          <a:off x="11620500" y="914400"/>
          <a:ext cx="15430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104775</xdr:colOff>
      <xdr:row>11</xdr:row>
      <xdr:rowOff>152400</xdr:rowOff>
    </xdr:from>
    <xdr:to>
      <xdr:col>14</xdr:col>
      <xdr:colOff>409575</xdr:colOff>
      <xdr:row>11</xdr:row>
      <xdr:rowOff>152400</xdr:rowOff>
    </xdr:to>
    <xdr:sp>
      <xdr:nvSpPr>
        <xdr:cNvPr id="9" name="AutoShape 335"/>
        <xdr:cNvSpPr>
          <a:spLocks/>
        </xdr:cNvSpPr>
      </xdr:nvSpPr>
      <xdr:spPr>
        <a:xfrm flipH="1">
          <a:off x="11229975" y="19431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104775</xdr:colOff>
      <xdr:row>18</xdr:row>
      <xdr:rowOff>152400</xdr:rowOff>
    </xdr:from>
    <xdr:to>
      <xdr:col>14</xdr:col>
      <xdr:colOff>419100</xdr:colOff>
      <xdr:row>18</xdr:row>
      <xdr:rowOff>152400</xdr:rowOff>
    </xdr:to>
    <xdr:sp>
      <xdr:nvSpPr>
        <xdr:cNvPr id="10" name="AutoShape 336"/>
        <xdr:cNvSpPr>
          <a:spLocks/>
        </xdr:cNvSpPr>
      </xdr:nvSpPr>
      <xdr:spPr>
        <a:xfrm flipH="1">
          <a:off x="11229975" y="30861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238125</xdr:colOff>
      <xdr:row>11</xdr:row>
      <xdr:rowOff>152400</xdr:rowOff>
    </xdr:from>
    <xdr:to>
      <xdr:col>12</xdr:col>
      <xdr:colOff>238125</xdr:colOff>
      <xdr:row>18</xdr:row>
      <xdr:rowOff>152400</xdr:rowOff>
    </xdr:to>
    <xdr:sp>
      <xdr:nvSpPr>
        <xdr:cNvPr id="11" name="AutoShape 337"/>
        <xdr:cNvSpPr>
          <a:spLocks/>
        </xdr:cNvSpPr>
      </xdr:nvSpPr>
      <xdr:spPr>
        <a:xfrm>
          <a:off x="11363325" y="19431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133350</xdr:colOff>
      <xdr:row>7</xdr:row>
      <xdr:rowOff>9525</xdr:rowOff>
    </xdr:from>
    <xdr:to>
      <xdr:col>13</xdr:col>
      <xdr:colOff>142875</xdr:colOff>
      <xdr:row>7</xdr:row>
      <xdr:rowOff>9525</xdr:rowOff>
    </xdr:to>
    <xdr:sp>
      <xdr:nvSpPr>
        <xdr:cNvPr id="12" name="AutoShape 338"/>
        <xdr:cNvSpPr>
          <a:spLocks/>
        </xdr:cNvSpPr>
      </xdr:nvSpPr>
      <xdr:spPr>
        <a:xfrm flipV="1">
          <a:off x="11258550" y="11430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238125</xdr:colOff>
      <xdr:row>7</xdr:row>
      <xdr:rowOff>9525</xdr:rowOff>
    </xdr:from>
    <xdr:to>
      <xdr:col>12</xdr:col>
      <xdr:colOff>238125</xdr:colOff>
      <xdr:row>11</xdr:row>
      <xdr:rowOff>152400</xdr:rowOff>
    </xdr:to>
    <xdr:sp>
      <xdr:nvSpPr>
        <xdr:cNvPr id="13" name="AutoShape 339"/>
        <xdr:cNvSpPr>
          <a:spLocks/>
        </xdr:cNvSpPr>
      </xdr:nvSpPr>
      <xdr:spPr>
        <a:xfrm>
          <a:off x="11363325" y="11430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409575</xdr:colOff>
      <xdr:row>12</xdr:row>
      <xdr:rowOff>104775</xdr:rowOff>
    </xdr:from>
    <xdr:to>
      <xdr:col>14</xdr:col>
      <xdr:colOff>666750</xdr:colOff>
      <xdr:row>12</xdr:row>
      <xdr:rowOff>104775</xdr:rowOff>
    </xdr:to>
    <xdr:sp>
      <xdr:nvSpPr>
        <xdr:cNvPr id="14" name="AutoShape 340"/>
        <xdr:cNvSpPr>
          <a:spLocks/>
        </xdr:cNvSpPr>
      </xdr:nvSpPr>
      <xdr:spPr>
        <a:xfrm>
          <a:off x="12906375" y="2057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409575</xdr:colOff>
      <xdr:row>16</xdr:row>
      <xdr:rowOff>133350</xdr:rowOff>
    </xdr:from>
    <xdr:to>
      <xdr:col>14</xdr:col>
      <xdr:colOff>666750</xdr:colOff>
      <xdr:row>16</xdr:row>
      <xdr:rowOff>133350</xdr:rowOff>
    </xdr:to>
    <xdr:sp>
      <xdr:nvSpPr>
        <xdr:cNvPr id="15" name="AutoShape 341"/>
        <xdr:cNvSpPr>
          <a:spLocks/>
        </xdr:cNvSpPr>
      </xdr:nvSpPr>
      <xdr:spPr>
        <a:xfrm>
          <a:off x="1290637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409575</xdr:colOff>
      <xdr:row>15</xdr:row>
      <xdr:rowOff>66675</xdr:rowOff>
    </xdr:from>
    <xdr:to>
      <xdr:col>14</xdr:col>
      <xdr:colOff>666750</xdr:colOff>
      <xdr:row>15</xdr:row>
      <xdr:rowOff>66675</xdr:rowOff>
    </xdr:to>
    <xdr:sp>
      <xdr:nvSpPr>
        <xdr:cNvPr id="16" name="AutoShape 342"/>
        <xdr:cNvSpPr>
          <a:spLocks/>
        </xdr:cNvSpPr>
      </xdr:nvSpPr>
      <xdr:spPr>
        <a:xfrm>
          <a:off x="12906375" y="25146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409575</xdr:colOff>
      <xdr:row>14</xdr:row>
      <xdr:rowOff>0</xdr:rowOff>
    </xdr:from>
    <xdr:to>
      <xdr:col>14</xdr:col>
      <xdr:colOff>666750</xdr:colOff>
      <xdr:row>14</xdr:row>
      <xdr:rowOff>0</xdr:rowOff>
    </xdr:to>
    <xdr:sp>
      <xdr:nvSpPr>
        <xdr:cNvPr id="17" name="AutoShape 343"/>
        <xdr:cNvSpPr>
          <a:spLocks/>
        </xdr:cNvSpPr>
      </xdr:nvSpPr>
      <xdr:spPr>
        <a:xfrm>
          <a:off x="12906375" y="2286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409575</xdr:colOff>
      <xdr:row>18</xdr:row>
      <xdr:rowOff>38100</xdr:rowOff>
    </xdr:from>
    <xdr:to>
      <xdr:col>14</xdr:col>
      <xdr:colOff>666750</xdr:colOff>
      <xdr:row>18</xdr:row>
      <xdr:rowOff>38100</xdr:rowOff>
    </xdr:to>
    <xdr:sp>
      <xdr:nvSpPr>
        <xdr:cNvPr id="18" name="AutoShape 344"/>
        <xdr:cNvSpPr>
          <a:spLocks/>
        </xdr:cNvSpPr>
      </xdr:nvSpPr>
      <xdr:spPr>
        <a:xfrm>
          <a:off x="12906375" y="2971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409575</xdr:colOff>
      <xdr:row>11</xdr:row>
      <xdr:rowOff>152400</xdr:rowOff>
    </xdr:from>
    <xdr:to>
      <xdr:col>14</xdr:col>
      <xdr:colOff>666750</xdr:colOff>
      <xdr:row>18</xdr:row>
      <xdr:rowOff>152400</xdr:rowOff>
    </xdr:to>
    <xdr:sp>
      <xdr:nvSpPr>
        <xdr:cNvPr id="19" name="AutoShape 345"/>
        <xdr:cNvSpPr>
          <a:spLocks/>
        </xdr:cNvSpPr>
      </xdr:nvSpPr>
      <xdr:spPr>
        <a:xfrm flipH="1">
          <a:off x="12906375" y="1943100"/>
          <a:ext cx="2571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409575</xdr:colOff>
      <xdr:row>11</xdr:row>
      <xdr:rowOff>152400</xdr:rowOff>
    </xdr:from>
    <xdr:to>
      <xdr:col>14</xdr:col>
      <xdr:colOff>666750</xdr:colOff>
      <xdr:row>18</xdr:row>
      <xdr:rowOff>152400</xdr:rowOff>
    </xdr:to>
    <xdr:sp>
      <xdr:nvSpPr>
        <xdr:cNvPr id="20" name="AutoShape 346"/>
        <xdr:cNvSpPr>
          <a:spLocks/>
        </xdr:cNvSpPr>
      </xdr:nvSpPr>
      <xdr:spPr>
        <a:xfrm>
          <a:off x="12906375" y="1943100"/>
          <a:ext cx="2571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66675</xdr:colOff>
      <xdr:row>6</xdr:row>
      <xdr:rowOff>104775</xdr:rowOff>
    </xdr:from>
    <xdr:to>
      <xdr:col>14</xdr:col>
      <xdr:colOff>457200</xdr:colOff>
      <xdr:row>9</xdr:row>
      <xdr:rowOff>76200</xdr:rowOff>
    </xdr:to>
    <xdr:sp>
      <xdr:nvSpPr>
        <xdr:cNvPr id="21" name="AutoShape 347"/>
        <xdr:cNvSpPr>
          <a:spLocks/>
        </xdr:cNvSpPr>
      </xdr:nvSpPr>
      <xdr:spPr>
        <a:xfrm flipH="1">
          <a:off x="12563475" y="1076325"/>
          <a:ext cx="400050" cy="457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619125</xdr:colOff>
      <xdr:row>18</xdr:row>
      <xdr:rowOff>104775</xdr:rowOff>
    </xdr:from>
    <xdr:to>
      <xdr:col>15</xdr:col>
      <xdr:colOff>19050</xdr:colOff>
      <xdr:row>19</xdr:row>
      <xdr:rowOff>9525</xdr:rowOff>
    </xdr:to>
    <xdr:sp>
      <xdr:nvSpPr>
        <xdr:cNvPr id="22" name="AutoShape 348"/>
        <xdr:cNvSpPr>
          <a:spLocks/>
        </xdr:cNvSpPr>
      </xdr:nvSpPr>
      <xdr:spPr>
        <a:xfrm flipH="1">
          <a:off x="13115925" y="3038475"/>
          <a:ext cx="85725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504825</xdr:colOff>
      <xdr:row>19</xdr:row>
      <xdr:rowOff>19050</xdr:rowOff>
    </xdr:from>
    <xdr:to>
      <xdr:col>15</xdr:col>
      <xdr:colOff>133350</xdr:colOff>
      <xdr:row>19</xdr:row>
      <xdr:rowOff>133350</xdr:rowOff>
    </xdr:to>
    <xdr:sp>
      <xdr:nvSpPr>
        <xdr:cNvPr id="23" name="AutoShape 349"/>
        <xdr:cNvSpPr>
          <a:spLocks/>
        </xdr:cNvSpPr>
      </xdr:nvSpPr>
      <xdr:spPr>
        <a:xfrm>
          <a:off x="13001625" y="3114675"/>
          <a:ext cx="3143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133350</xdr:rowOff>
    </xdr:from>
    <xdr:to>
      <xdr:col>15</xdr:col>
      <xdr:colOff>95250</xdr:colOff>
      <xdr:row>20</xdr:row>
      <xdr:rowOff>38100</xdr:rowOff>
    </xdr:to>
    <xdr:sp>
      <xdr:nvSpPr>
        <xdr:cNvPr id="24" name="AutoShape 350"/>
        <xdr:cNvSpPr>
          <a:spLocks/>
        </xdr:cNvSpPr>
      </xdr:nvSpPr>
      <xdr:spPr>
        <a:xfrm flipH="1">
          <a:off x="13192125" y="3228975"/>
          <a:ext cx="85725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533400</xdr:colOff>
      <xdr:row>19</xdr:row>
      <xdr:rowOff>133350</xdr:rowOff>
    </xdr:from>
    <xdr:to>
      <xdr:col>14</xdr:col>
      <xdr:colOff>619125</xdr:colOff>
      <xdr:row>20</xdr:row>
      <xdr:rowOff>38100</xdr:rowOff>
    </xdr:to>
    <xdr:sp>
      <xdr:nvSpPr>
        <xdr:cNvPr id="25" name="AutoShape 351"/>
        <xdr:cNvSpPr>
          <a:spLocks/>
        </xdr:cNvSpPr>
      </xdr:nvSpPr>
      <xdr:spPr>
        <a:xfrm flipH="1">
          <a:off x="13030200" y="3228975"/>
          <a:ext cx="85725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409575</xdr:colOff>
      <xdr:row>20</xdr:row>
      <xdr:rowOff>47625</xdr:rowOff>
    </xdr:from>
    <xdr:to>
      <xdr:col>15</xdr:col>
      <xdr:colOff>238125</xdr:colOff>
      <xdr:row>20</xdr:row>
      <xdr:rowOff>47625</xdr:rowOff>
    </xdr:to>
    <xdr:sp>
      <xdr:nvSpPr>
        <xdr:cNvPr id="26" name="AutoShape 352"/>
        <xdr:cNvSpPr>
          <a:spLocks/>
        </xdr:cNvSpPr>
      </xdr:nvSpPr>
      <xdr:spPr>
        <a:xfrm>
          <a:off x="12906375" y="33051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323850</xdr:colOff>
      <xdr:row>20</xdr:row>
      <xdr:rowOff>47625</xdr:rowOff>
    </xdr:from>
    <xdr:to>
      <xdr:col>14</xdr:col>
      <xdr:colOff>409575</xdr:colOff>
      <xdr:row>20</xdr:row>
      <xdr:rowOff>114300</xdr:rowOff>
    </xdr:to>
    <xdr:sp>
      <xdr:nvSpPr>
        <xdr:cNvPr id="27" name="AutoShape 353"/>
        <xdr:cNvSpPr>
          <a:spLocks/>
        </xdr:cNvSpPr>
      </xdr:nvSpPr>
      <xdr:spPr>
        <a:xfrm flipH="1">
          <a:off x="12820650" y="33051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428625</xdr:colOff>
      <xdr:row>20</xdr:row>
      <xdr:rowOff>57150</xdr:rowOff>
    </xdr:from>
    <xdr:to>
      <xdr:col>14</xdr:col>
      <xdr:colOff>514350</xdr:colOff>
      <xdr:row>20</xdr:row>
      <xdr:rowOff>123825</xdr:rowOff>
    </xdr:to>
    <xdr:sp>
      <xdr:nvSpPr>
        <xdr:cNvPr id="28" name="AutoShape 354"/>
        <xdr:cNvSpPr>
          <a:spLocks/>
        </xdr:cNvSpPr>
      </xdr:nvSpPr>
      <xdr:spPr>
        <a:xfrm flipH="1">
          <a:off x="12925425" y="3314700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561975</xdr:colOff>
      <xdr:row>20</xdr:row>
      <xdr:rowOff>57150</xdr:rowOff>
    </xdr:from>
    <xdr:to>
      <xdr:col>14</xdr:col>
      <xdr:colOff>647700</xdr:colOff>
      <xdr:row>20</xdr:row>
      <xdr:rowOff>123825</xdr:rowOff>
    </xdr:to>
    <xdr:sp>
      <xdr:nvSpPr>
        <xdr:cNvPr id="29" name="AutoShape 355"/>
        <xdr:cNvSpPr>
          <a:spLocks/>
        </xdr:cNvSpPr>
      </xdr:nvSpPr>
      <xdr:spPr>
        <a:xfrm flipH="1">
          <a:off x="13058775" y="3314700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57150</xdr:rowOff>
    </xdr:from>
    <xdr:to>
      <xdr:col>15</xdr:col>
      <xdr:colOff>85725</xdr:colOff>
      <xdr:row>20</xdr:row>
      <xdr:rowOff>123825</xdr:rowOff>
    </xdr:to>
    <xdr:sp>
      <xdr:nvSpPr>
        <xdr:cNvPr id="30" name="AutoShape 356"/>
        <xdr:cNvSpPr>
          <a:spLocks/>
        </xdr:cNvSpPr>
      </xdr:nvSpPr>
      <xdr:spPr>
        <a:xfrm flipH="1">
          <a:off x="13182600" y="3314700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133350</xdr:colOff>
      <xdr:row>20</xdr:row>
      <xdr:rowOff>57150</xdr:rowOff>
    </xdr:from>
    <xdr:to>
      <xdr:col>15</xdr:col>
      <xdr:colOff>219075</xdr:colOff>
      <xdr:row>20</xdr:row>
      <xdr:rowOff>123825</xdr:rowOff>
    </xdr:to>
    <xdr:sp>
      <xdr:nvSpPr>
        <xdr:cNvPr id="31" name="AutoShape 357"/>
        <xdr:cNvSpPr>
          <a:spLocks/>
        </xdr:cNvSpPr>
      </xdr:nvSpPr>
      <xdr:spPr>
        <a:xfrm flipH="1">
          <a:off x="13315950" y="3314700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409575</xdr:colOff>
      <xdr:row>5</xdr:row>
      <xdr:rowOff>152400</xdr:rowOff>
    </xdr:from>
    <xdr:to>
      <xdr:col>13</xdr:col>
      <xdr:colOff>238125</xdr:colOff>
      <xdr:row>8</xdr:row>
      <xdr:rowOff>9525</xdr:rowOff>
    </xdr:to>
    <xdr:sp>
      <xdr:nvSpPr>
        <xdr:cNvPr id="32" name="AutoShape 358"/>
        <xdr:cNvSpPr>
          <a:spLocks/>
        </xdr:cNvSpPr>
      </xdr:nvSpPr>
      <xdr:spPr>
        <a:xfrm flipH="1" flipV="1">
          <a:off x="11534775" y="962025"/>
          <a:ext cx="514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533400</xdr:colOff>
      <xdr:row>5</xdr:row>
      <xdr:rowOff>38100</xdr:rowOff>
    </xdr:from>
    <xdr:to>
      <xdr:col>13</xdr:col>
      <xdr:colOff>361950</xdr:colOff>
      <xdr:row>7</xdr:row>
      <xdr:rowOff>57150</xdr:rowOff>
    </xdr:to>
    <xdr:sp>
      <xdr:nvSpPr>
        <xdr:cNvPr id="33" name="AutoShape 359"/>
        <xdr:cNvSpPr>
          <a:spLocks/>
        </xdr:cNvSpPr>
      </xdr:nvSpPr>
      <xdr:spPr>
        <a:xfrm flipH="1" flipV="1">
          <a:off x="11658600" y="847725"/>
          <a:ext cx="514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400050</xdr:colOff>
      <xdr:row>5</xdr:row>
      <xdr:rowOff>152400</xdr:rowOff>
    </xdr:from>
    <xdr:to>
      <xdr:col>12</xdr:col>
      <xdr:colOff>409575</xdr:colOff>
      <xdr:row>6</xdr:row>
      <xdr:rowOff>104775</xdr:rowOff>
    </xdr:to>
    <xdr:sp>
      <xdr:nvSpPr>
        <xdr:cNvPr id="34" name="AutoShape 360"/>
        <xdr:cNvSpPr>
          <a:spLocks/>
        </xdr:cNvSpPr>
      </xdr:nvSpPr>
      <xdr:spPr>
        <a:xfrm>
          <a:off x="11525250" y="962025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495300</xdr:colOff>
      <xdr:row>6</xdr:row>
      <xdr:rowOff>57150</xdr:rowOff>
    </xdr:from>
    <xdr:to>
      <xdr:col>12</xdr:col>
      <xdr:colOff>504825</xdr:colOff>
      <xdr:row>7</xdr:row>
      <xdr:rowOff>9525</xdr:rowOff>
    </xdr:to>
    <xdr:sp>
      <xdr:nvSpPr>
        <xdr:cNvPr id="35" name="AutoShape 361"/>
        <xdr:cNvSpPr>
          <a:spLocks/>
        </xdr:cNvSpPr>
      </xdr:nvSpPr>
      <xdr:spPr>
        <a:xfrm>
          <a:off x="11620500" y="1028700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628650</xdr:colOff>
      <xdr:row>6</xdr:row>
      <xdr:rowOff>152400</xdr:rowOff>
    </xdr:from>
    <xdr:to>
      <xdr:col>12</xdr:col>
      <xdr:colOff>647700</xdr:colOff>
      <xdr:row>7</xdr:row>
      <xdr:rowOff>104775</xdr:rowOff>
    </xdr:to>
    <xdr:sp>
      <xdr:nvSpPr>
        <xdr:cNvPr id="36" name="AutoShape 362"/>
        <xdr:cNvSpPr>
          <a:spLocks/>
        </xdr:cNvSpPr>
      </xdr:nvSpPr>
      <xdr:spPr>
        <a:xfrm>
          <a:off x="11753850" y="1123950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76200</xdr:colOff>
      <xdr:row>7</xdr:row>
      <xdr:rowOff>66675</xdr:rowOff>
    </xdr:from>
    <xdr:to>
      <xdr:col>13</xdr:col>
      <xdr:colOff>85725</xdr:colOff>
      <xdr:row>8</xdr:row>
      <xdr:rowOff>19050</xdr:rowOff>
    </xdr:to>
    <xdr:sp>
      <xdr:nvSpPr>
        <xdr:cNvPr id="37" name="AutoShape 363"/>
        <xdr:cNvSpPr>
          <a:spLocks/>
        </xdr:cNvSpPr>
      </xdr:nvSpPr>
      <xdr:spPr>
        <a:xfrm>
          <a:off x="11887200" y="1200150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228600</xdr:colOff>
      <xdr:row>8</xdr:row>
      <xdr:rowOff>0</xdr:rowOff>
    </xdr:from>
    <xdr:to>
      <xdr:col>13</xdr:col>
      <xdr:colOff>238125</xdr:colOff>
      <xdr:row>8</xdr:row>
      <xdr:rowOff>114300</xdr:rowOff>
    </xdr:to>
    <xdr:sp>
      <xdr:nvSpPr>
        <xdr:cNvPr id="38" name="AutoShape 364"/>
        <xdr:cNvSpPr>
          <a:spLocks/>
        </xdr:cNvSpPr>
      </xdr:nvSpPr>
      <xdr:spPr>
        <a:xfrm>
          <a:off x="12039600" y="1295400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657225</xdr:colOff>
      <xdr:row>4</xdr:row>
      <xdr:rowOff>152400</xdr:rowOff>
    </xdr:from>
    <xdr:to>
      <xdr:col>12</xdr:col>
      <xdr:colOff>666750</xdr:colOff>
      <xdr:row>5</xdr:row>
      <xdr:rowOff>104775</xdr:rowOff>
    </xdr:to>
    <xdr:sp>
      <xdr:nvSpPr>
        <xdr:cNvPr id="39" name="AutoShape 365"/>
        <xdr:cNvSpPr>
          <a:spLocks/>
        </xdr:cNvSpPr>
      </xdr:nvSpPr>
      <xdr:spPr>
        <a:xfrm>
          <a:off x="11782425" y="800100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533400</xdr:colOff>
      <xdr:row>4</xdr:row>
      <xdr:rowOff>85725</xdr:rowOff>
    </xdr:from>
    <xdr:to>
      <xdr:col>12</xdr:col>
      <xdr:colOff>542925</xdr:colOff>
      <xdr:row>5</xdr:row>
      <xdr:rowOff>38100</xdr:rowOff>
    </xdr:to>
    <xdr:sp>
      <xdr:nvSpPr>
        <xdr:cNvPr id="40" name="AutoShape 366"/>
        <xdr:cNvSpPr>
          <a:spLocks/>
        </xdr:cNvSpPr>
      </xdr:nvSpPr>
      <xdr:spPr>
        <a:xfrm>
          <a:off x="11658600" y="733425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95250</xdr:colOff>
      <xdr:row>5</xdr:row>
      <xdr:rowOff>85725</xdr:rowOff>
    </xdr:from>
    <xdr:to>
      <xdr:col>13</xdr:col>
      <xdr:colOff>104775</xdr:colOff>
      <xdr:row>6</xdr:row>
      <xdr:rowOff>38100</xdr:rowOff>
    </xdr:to>
    <xdr:sp>
      <xdr:nvSpPr>
        <xdr:cNvPr id="41" name="AutoShape 367"/>
        <xdr:cNvSpPr>
          <a:spLocks/>
        </xdr:cNvSpPr>
      </xdr:nvSpPr>
      <xdr:spPr>
        <a:xfrm>
          <a:off x="11906250" y="895350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238125</xdr:colOff>
      <xdr:row>6</xdr:row>
      <xdr:rowOff>9525</xdr:rowOff>
    </xdr:from>
    <xdr:to>
      <xdr:col>13</xdr:col>
      <xdr:colOff>247650</xdr:colOff>
      <xdr:row>6</xdr:row>
      <xdr:rowOff>123825</xdr:rowOff>
    </xdr:to>
    <xdr:sp>
      <xdr:nvSpPr>
        <xdr:cNvPr id="42" name="AutoShape 368"/>
        <xdr:cNvSpPr>
          <a:spLocks/>
        </xdr:cNvSpPr>
      </xdr:nvSpPr>
      <xdr:spPr>
        <a:xfrm>
          <a:off x="12049125" y="981075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352425</xdr:colOff>
      <xdr:row>6</xdr:row>
      <xdr:rowOff>95250</xdr:rowOff>
    </xdr:from>
    <xdr:to>
      <xdr:col>13</xdr:col>
      <xdr:colOff>361950</xdr:colOff>
      <xdr:row>7</xdr:row>
      <xdr:rowOff>47625</xdr:rowOff>
    </xdr:to>
    <xdr:sp>
      <xdr:nvSpPr>
        <xdr:cNvPr id="43" name="AutoShape 369"/>
        <xdr:cNvSpPr>
          <a:spLocks/>
        </xdr:cNvSpPr>
      </xdr:nvSpPr>
      <xdr:spPr>
        <a:xfrm>
          <a:off x="12163425" y="1066800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390525</xdr:colOff>
      <xdr:row>7</xdr:row>
      <xdr:rowOff>123825</xdr:rowOff>
    </xdr:from>
    <xdr:to>
      <xdr:col>13</xdr:col>
      <xdr:colOff>590550</xdr:colOff>
      <xdr:row>8</xdr:row>
      <xdr:rowOff>142875</xdr:rowOff>
    </xdr:to>
    <xdr:sp>
      <xdr:nvSpPr>
        <xdr:cNvPr id="44" name="AutoShape 370"/>
        <xdr:cNvSpPr>
          <a:spLocks/>
        </xdr:cNvSpPr>
      </xdr:nvSpPr>
      <xdr:spPr>
        <a:xfrm>
          <a:off x="12201525" y="1257300"/>
          <a:ext cx="200025" cy="180975"/>
        </a:xfrm>
        <a:prstGeom prst="circular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276225</xdr:colOff>
      <xdr:row>10</xdr:row>
      <xdr:rowOff>142875</xdr:rowOff>
    </xdr:from>
    <xdr:to>
      <xdr:col>14</xdr:col>
      <xdr:colOff>409575</xdr:colOff>
      <xdr:row>11</xdr:row>
      <xdr:rowOff>152400</xdr:rowOff>
    </xdr:to>
    <xdr:sp>
      <xdr:nvSpPr>
        <xdr:cNvPr id="45" name="AutoShape 371"/>
        <xdr:cNvSpPr>
          <a:spLocks/>
        </xdr:cNvSpPr>
      </xdr:nvSpPr>
      <xdr:spPr>
        <a:xfrm flipH="1">
          <a:off x="12773025" y="1762125"/>
          <a:ext cx="133350" cy="180975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28575</xdr:colOff>
      <xdr:row>18</xdr:row>
      <xdr:rowOff>142875</xdr:rowOff>
    </xdr:from>
    <xdr:to>
      <xdr:col>15</xdr:col>
      <xdr:colOff>161925</xdr:colOff>
      <xdr:row>18</xdr:row>
      <xdr:rowOff>142875</xdr:rowOff>
    </xdr:to>
    <xdr:sp>
      <xdr:nvSpPr>
        <xdr:cNvPr id="46" name="AutoShape 372"/>
        <xdr:cNvSpPr>
          <a:spLocks/>
        </xdr:cNvSpPr>
      </xdr:nvSpPr>
      <xdr:spPr>
        <a:xfrm>
          <a:off x="13211175" y="30765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238125</xdr:colOff>
      <xdr:row>18</xdr:row>
      <xdr:rowOff>142875</xdr:rowOff>
    </xdr:from>
    <xdr:to>
      <xdr:col>15</xdr:col>
      <xdr:colOff>361950</xdr:colOff>
      <xdr:row>18</xdr:row>
      <xdr:rowOff>142875</xdr:rowOff>
    </xdr:to>
    <xdr:sp>
      <xdr:nvSpPr>
        <xdr:cNvPr id="47" name="AutoShape 373"/>
        <xdr:cNvSpPr>
          <a:spLocks/>
        </xdr:cNvSpPr>
      </xdr:nvSpPr>
      <xdr:spPr>
        <a:xfrm>
          <a:off x="13420725" y="30765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476250</xdr:colOff>
      <xdr:row>18</xdr:row>
      <xdr:rowOff>142875</xdr:rowOff>
    </xdr:from>
    <xdr:to>
      <xdr:col>15</xdr:col>
      <xdr:colOff>600075</xdr:colOff>
      <xdr:row>18</xdr:row>
      <xdr:rowOff>142875</xdr:rowOff>
    </xdr:to>
    <xdr:sp>
      <xdr:nvSpPr>
        <xdr:cNvPr id="48" name="AutoShape 374"/>
        <xdr:cNvSpPr>
          <a:spLocks/>
        </xdr:cNvSpPr>
      </xdr:nvSpPr>
      <xdr:spPr>
        <a:xfrm>
          <a:off x="13658850" y="30765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142875</xdr:rowOff>
    </xdr:from>
    <xdr:to>
      <xdr:col>16</xdr:col>
      <xdr:colOff>152400</xdr:colOff>
      <xdr:row>18</xdr:row>
      <xdr:rowOff>142875</xdr:rowOff>
    </xdr:to>
    <xdr:sp>
      <xdr:nvSpPr>
        <xdr:cNvPr id="49" name="AutoShape 375"/>
        <xdr:cNvSpPr>
          <a:spLocks/>
        </xdr:cNvSpPr>
      </xdr:nvSpPr>
      <xdr:spPr>
        <a:xfrm>
          <a:off x="13887450" y="30765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238125</xdr:colOff>
      <xdr:row>6</xdr:row>
      <xdr:rowOff>57150</xdr:rowOff>
    </xdr:from>
    <xdr:to>
      <xdr:col>12</xdr:col>
      <xdr:colOff>247650</xdr:colOff>
      <xdr:row>7</xdr:row>
      <xdr:rowOff>9525</xdr:rowOff>
    </xdr:to>
    <xdr:sp>
      <xdr:nvSpPr>
        <xdr:cNvPr id="50" name="AutoShape 376"/>
        <xdr:cNvSpPr>
          <a:spLocks/>
        </xdr:cNvSpPr>
      </xdr:nvSpPr>
      <xdr:spPr>
        <a:xfrm>
          <a:off x="11363325" y="1028700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238125</xdr:colOff>
      <xdr:row>5</xdr:row>
      <xdr:rowOff>19050</xdr:rowOff>
    </xdr:from>
    <xdr:to>
      <xdr:col>12</xdr:col>
      <xdr:colOff>247650</xdr:colOff>
      <xdr:row>5</xdr:row>
      <xdr:rowOff>133350</xdr:rowOff>
    </xdr:to>
    <xdr:sp>
      <xdr:nvSpPr>
        <xdr:cNvPr id="51" name="AutoShape 377"/>
        <xdr:cNvSpPr>
          <a:spLocks/>
        </xdr:cNvSpPr>
      </xdr:nvSpPr>
      <xdr:spPr>
        <a:xfrm>
          <a:off x="11363325" y="828675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238125</xdr:colOff>
      <xdr:row>3</xdr:row>
      <xdr:rowOff>123825</xdr:rowOff>
    </xdr:from>
    <xdr:to>
      <xdr:col>12</xdr:col>
      <xdr:colOff>247650</xdr:colOff>
      <xdr:row>4</xdr:row>
      <xdr:rowOff>76200</xdr:rowOff>
    </xdr:to>
    <xdr:sp>
      <xdr:nvSpPr>
        <xdr:cNvPr id="52" name="AutoShape 378"/>
        <xdr:cNvSpPr>
          <a:spLocks/>
        </xdr:cNvSpPr>
      </xdr:nvSpPr>
      <xdr:spPr>
        <a:xfrm>
          <a:off x="11363325" y="609600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57150</xdr:rowOff>
    </xdr:from>
    <xdr:to>
      <xdr:col>12</xdr:col>
      <xdr:colOff>247650</xdr:colOff>
      <xdr:row>3</xdr:row>
      <xdr:rowOff>9525</xdr:rowOff>
    </xdr:to>
    <xdr:sp>
      <xdr:nvSpPr>
        <xdr:cNvPr id="53" name="AutoShape 379"/>
        <xdr:cNvSpPr>
          <a:spLocks/>
        </xdr:cNvSpPr>
      </xdr:nvSpPr>
      <xdr:spPr>
        <a:xfrm>
          <a:off x="11363325" y="381000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152400</xdr:colOff>
      <xdr:row>4</xdr:row>
      <xdr:rowOff>28575</xdr:rowOff>
    </xdr:from>
    <xdr:to>
      <xdr:col>13</xdr:col>
      <xdr:colOff>533400</xdr:colOff>
      <xdr:row>7</xdr:row>
      <xdr:rowOff>0</xdr:rowOff>
    </xdr:to>
    <xdr:sp>
      <xdr:nvSpPr>
        <xdr:cNvPr id="54" name="AutoShape 380"/>
        <xdr:cNvSpPr>
          <a:spLocks/>
        </xdr:cNvSpPr>
      </xdr:nvSpPr>
      <xdr:spPr>
        <a:xfrm flipV="1">
          <a:off x="11963400" y="676275"/>
          <a:ext cx="390525" cy="457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533400</xdr:colOff>
      <xdr:row>15</xdr:row>
      <xdr:rowOff>66675</xdr:rowOff>
    </xdr:from>
    <xdr:to>
      <xdr:col>15</xdr:col>
      <xdr:colOff>495300</xdr:colOff>
      <xdr:row>15</xdr:row>
      <xdr:rowOff>66675</xdr:rowOff>
    </xdr:to>
    <xdr:sp>
      <xdr:nvSpPr>
        <xdr:cNvPr id="55" name="AutoShape 381"/>
        <xdr:cNvSpPr>
          <a:spLocks/>
        </xdr:cNvSpPr>
      </xdr:nvSpPr>
      <xdr:spPr>
        <a:xfrm>
          <a:off x="13030200" y="2514600"/>
          <a:ext cx="6477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666750</xdr:colOff>
      <xdr:row>16</xdr:row>
      <xdr:rowOff>57150</xdr:rowOff>
    </xdr:from>
    <xdr:to>
      <xdr:col>14</xdr:col>
      <xdr:colOff>676275</xdr:colOff>
      <xdr:row>18</xdr:row>
      <xdr:rowOff>76200</xdr:rowOff>
    </xdr:to>
    <xdr:sp>
      <xdr:nvSpPr>
        <xdr:cNvPr id="56" name="AutoShape 382"/>
        <xdr:cNvSpPr>
          <a:spLocks/>
        </xdr:cNvSpPr>
      </xdr:nvSpPr>
      <xdr:spPr>
        <a:xfrm flipV="1">
          <a:off x="13163550" y="2667000"/>
          <a:ext cx="9525" cy="342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238125</xdr:colOff>
      <xdr:row>4</xdr:row>
      <xdr:rowOff>66675</xdr:rowOff>
    </xdr:from>
    <xdr:to>
      <xdr:col>12</xdr:col>
      <xdr:colOff>361950</xdr:colOff>
      <xdr:row>5</xdr:row>
      <xdr:rowOff>133350</xdr:rowOff>
    </xdr:to>
    <xdr:sp>
      <xdr:nvSpPr>
        <xdr:cNvPr id="57" name="AutoShape 383"/>
        <xdr:cNvSpPr>
          <a:spLocks/>
        </xdr:cNvSpPr>
      </xdr:nvSpPr>
      <xdr:spPr>
        <a:xfrm>
          <a:off x="11363325" y="714375"/>
          <a:ext cx="133350" cy="22860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180975</xdr:colOff>
      <xdr:row>63</xdr:row>
      <xdr:rowOff>28575</xdr:rowOff>
    </xdr:from>
    <xdr:to>
      <xdr:col>12</xdr:col>
      <xdr:colOff>438150</xdr:colOff>
      <xdr:row>63</xdr:row>
      <xdr:rowOff>142875</xdr:rowOff>
    </xdr:to>
    <xdr:sp>
      <xdr:nvSpPr>
        <xdr:cNvPr id="58" name="AutoShape 670"/>
        <xdr:cNvSpPr>
          <a:spLocks/>
        </xdr:cNvSpPr>
      </xdr:nvSpPr>
      <xdr:spPr>
        <a:xfrm rot="10800000">
          <a:off x="11306175" y="10267950"/>
          <a:ext cx="2571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114300</xdr:colOff>
      <xdr:row>63</xdr:row>
      <xdr:rowOff>28575</xdr:rowOff>
    </xdr:from>
    <xdr:to>
      <xdr:col>12</xdr:col>
      <xdr:colOff>504825</xdr:colOff>
      <xdr:row>63</xdr:row>
      <xdr:rowOff>28575</xdr:rowOff>
    </xdr:to>
    <xdr:sp>
      <xdr:nvSpPr>
        <xdr:cNvPr id="59" name="AutoShape 671"/>
        <xdr:cNvSpPr>
          <a:spLocks/>
        </xdr:cNvSpPr>
      </xdr:nvSpPr>
      <xdr:spPr>
        <a:xfrm>
          <a:off x="11239500" y="10267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114300</xdr:colOff>
      <xdr:row>62</xdr:row>
      <xdr:rowOff>76200</xdr:rowOff>
    </xdr:from>
    <xdr:to>
      <xdr:col>12</xdr:col>
      <xdr:colOff>247650</xdr:colOff>
      <xdr:row>63</xdr:row>
      <xdr:rowOff>28575</xdr:rowOff>
    </xdr:to>
    <xdr:sp>
      <xdr:nvSpPr>
        <xdr:cNvPr id="60" name="AutoShape 672"/>
        <xdr:cNvSpPr>
          <a:spLocks/>
        </xdr:cNvSpPr>
      </xdr:nvSpPr>
      <xdr:spPr>
        <a:xfrm flipV="1">
          <a:off x="11239500" y="101536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495300</xdr:colOff>
      <xdr:row>62</xdr:row>
      <xdr:rowOff>76200</xdr:rowOff>
    </xdr:from>
    <xdr:to>
      <xdr:col>12</xdr:col>
      <xdr:colOff>619125</xdr:colOff>
      <xdr:row>63</xdr:row>
      <xdr:rowOff>28575</xdr:rowOff>
    </xdr:to>
    <xdr:sp>
      <xdr:nvSpPr>
        <xdr:cNvPr id="61" name="AutoShape 673"/>
        <xdr:cNvSpPr>
          <a:spLocks/>
        </xdr:cNvSpPr>
      </xdr:nvSpPr>
      <xdr:spPr>
        <a:xfrm flipV="1">
          <a:off x="11620500" y="101536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371475</xdr:colOff>
      <xdr:row>62</xdr:row>
      <xdr:rowOff>66675</xdr:rowOff>
    </xdr:from>
    <xdr:to>
      <xdr:col>12</xdr:col>
      <xdr:colOff>504825</xdr:colOff>
      <xdr:row>63</xdr:row>
      <xdr:rowOff>19050</xdr:rowOff>
    </xdr:to>
    <xdr:sp>
      <xdr:nvSpPr>
        <xdr:cNvPr id="62" name="AutoShape 674"/>
        <xdr:cNvSpPr>
          <a:spLocks/>
        </xdr:cNvSpPr>
      </xdr:nvSpPr>
      <xdr:spPr>
        <a:xfrm flipV="1">
          <a:off x="11496675" y="10144125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62</xdr:row>
      <xdr:rowOff>66675</xdr:rowOff>
    </xdr:from>
    <xdr:to>
      <xdr:col>12</xdr:col>
      <xdr:colOff>371475</xdr:colOff>
      <xdr:row>63</xdr:row>
      <xdr:rowOff>19050</xdr:rowOff>
    </xdr:to>
    <xdr:sp>
      <xdr:nvSpPr>
        <xdr:cNvPr id="63" name="AutoShape 675"/>
        <xdr:cNvSpPr>
          <a:spLocks/>
        </xdr:cNvSpPr>
      </xdr:nvSpPr>
      <xdr:spPr>
        <a:xfrm flipV="1">
          <a:off x="11372850" y="10144125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304800</xdr:colOff>
      <xdr:row>60</xdr:row>
      <xdr:rowOff>104775</xdr:rowOff>
    </xdr:from>
    <xdr:to>
      <xdr:col>12</xdr:col>
      <xdr:colOff>304800</xdr:colOff>
      <xdr:row>64</xdr:row>
      <xdr:rowOff>28575</xdr:rowOff>
    </xdr:to>
    <xdr:sp>
      <xdr:nvSpPr>
        <xdr:cNvPr id="64" name="AutoShape 677"/>
        <xdr:cNvSpPr>
          <a:spLocks/>
        </xdr:cNvSpPr>
      </xdr:nvSpPr>
      <xdr:spPr>
        <a:xfrm flipV="1">
          <a:off x="11430000" y="9858375"/>
          <a:ext cx="0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304800</xdr:colOff>
      <xdr:row>64</xdr:row>
      <xdr:rowOff>28575</xdr:rowOff>
    </xdr:from>
    <xdr:to>
      <xdr:col>13</xdr:col>
      <xdr:colOff>257175</xdr:colOff>
      <xdr:row>64</xdr:row>
      <xdr:rowOff>28575</xdr:rowOff>
    </xdr:to>
    <xdr:sp>
      <xdr:nvSpPr>
        <xdr:cNvPr id="65" name="AutoShape 678"/>
        <xdr:cNvSpPr>
          <a:spLocks/>
        </xdr:cNvSpPr>
      </xdr:nvSpPr>
      <xdr:spPr>
        <a:xfrm>
          <a:off x="11430000" y="10429875"/>
          <a:ext cx="6381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228600</xdr:colOff>
      <xdr:row>70</xdr:row>
      <xdr:rowOff>95250</xdr:rowOff>
    </xdr:from>
    <xdr:to>
      <xdr:col>14</xdr:col>
      <xdr:colOff>485775</xdr:colOff>
      <xdr:row>77</xdr:row>
      <xdr:rowOff>104775</xdr:rowOff>
    </xdr:to>
    <xdr:sp>
      <xdr:nvSpPr>
        <xdr:cNvPr id="66" name="AutoShape 680"/>
        <xdr:cNvSpPr>
          <a:spLocks/>
        </xdr:cNvSpPr>
      </xdr:nvSpPr>
      <xdr:spPr>
        <a:xfrm>
          <a:off x="12725400" y="11468100"/>
          <a:ext cx="2571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228600</xdr:colOff>
      <xdr:row>76</xdr:row>
      <xdr:rowOff>152400</xdr:rowOff>
    </xdr:from>
    <xdr:to>
      <xdr:col>14</xdr:col>
      <xdr:colOff>485775</xdr:colOff>
      <xdr:row>76</xdr:row>
      <xdr:rowOff>152400</xdr:rowOff>
    </xdr:to>
    <xdr:sp>
      <xdr:nvSpPr>
        <xdr:cNvPr id="67" name="AutoShape 681"/>
        <xdr:cNvSpPr>
          <a:spLocks/>
        </xdr:cNvSpPr>
      </xdr:nvSpPr>
      <xdr:spPr>
        <a:xfrm>
          <a:off x="12725400" y="12496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438150</xdr:colOff>
      <xdr:row>77</xdr:row>
      <xdr:rowOff>57150</xdr:rowOff>
    </xdr:from>
    <xdr:to>
      <xdr:col>14</xdr:col>
      <xdr:colOff>523875</xdr:colOff>
      <xdr:row>77</xdr:row>
      <xdr:rowOff>123825</xdr:rowOff>
    </xdr:to>
    <xdr:sp>
      <xdr:nvSpPr>
        <xdr:cNvPr id="68" name="AutoShape 682"/>
        <xdr:cNvSpPr>
          <a:spLocks/>
        </xdr:cNvSpPr>
      </xdr:nvSpPr>
      <xdr:spPr>
        <a:xfrm flipH="1">
          <a:off x="12934950" y="12563475"/>
          <a:ext cx="85725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323850</xdr:colOff>
      <xdr:row>77</xdr:row>
      <xdr:rowOff>133350</xdr:rowOff>
    </xdr:from>
    <xdr:to>
      <xdr:col>14</xdr:col>
      <xdr:colOff>628650</xdr:colOff>
      <xdr:row>78</xdr:row>
      <xdr:rowOff>85725</xdr:rowOff>
    </xdr:to>
    <xdr:sp>
      <xdr:nvSpPr>
        <xdr:cNvPr id="69" name="AutoShape 683"/>
        <xdr:cNvSpPr>
          <a:spLocks/>
        </xdr:cNvSpPr>
      </xdr:nvSpPr>
      <xdr:spPr>
        <a:xfrm>
          <a:off x="12820650" y="12639675"/>
          <a:ext cx="3143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514350</xdr:colOff>
      <xdr:row>78</xdr:row>
      <xdr:rowOff>85725</xdr:rowOff>
    </xdr:from>
    <xdr:to>
      <xdr:col>14</xdr:col>
      <xdr:colOff>600075</xdr:colOff>
      <xdr:row>78</xdr:row>
      <xdr:rowOff>152400</xdr:rowOff>
    </xdr:to>
    <xdr:sp>
      <xdr:nvSpPr>
        <xdr:cNvPr id="70" name="AutoShape 684"/>
        <xdr:cNvSpPr>
          <a:spLocks/>
        </xdr:cNvSpPr>
      </xdr:nvSpPr>
      <xdr:spPr>
        <a:xfrm flipH="1">
          <a:off x="13011150" y="12753975"/>
          <a:ext cx="85725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352425</xdr:colOff>
      <xdr:row>78</xdr:row>
      <xdr:rowOff>85725</xdr:rowOff>
    </xdr:from>
    <xdr:to>
      <xdr:col>14</xdr:col>
      <xdr:colOff>438150</xdr:colOff>
      <xdr:row>78</xdr:row>
      <xdr:rowOff>152400</xdr:rowOff>
    </xdr:to>
    <xdr:sp>
      <xdr:nvSpPr>
        <xdr:cNvPr id="71" name="AutoShape 685"/>
        <xdr:cNvSpPr>
          <a:spLocks/>
        </xdr:cNvSpPr>
      </xdr:nvSpPr>
      <xdr:spPr>
        <a:xfrm flipH="1">
          <a:off x="12849225" y="12753975"/>
          <a:ext cx="85725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228600</xdr:colOff>
      <xdr:row>79</xdr:row>
      <xdr:rowOff>0</xdr:rowOff>
    </xdr:from>
    <xdr:to>
      <xdr:col>15</xdr:col>
      <xdr:colOff>57150</xdr:colOff>
      <xdr:row>79</xdr:row>
      <xdr:rowOff>0</xdr:rowOff>
    </xdr:to>
    <xdr:sp>
      <xdr:nvSpPr>
        <xdr:cNvPr id="72" name="AutoShape 686"/>
        <xdr:cNvSpPr>
          <a:spLocks/>
        </xdr:cNvSpPr>
      </xdr:nvSpPr>
      <xdr:spPr>
        <a:xfrm>
          <a:off x="12725400" y="128301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142875</xdr:colOff>
      <xdr:row>79</xdr:row>
      <xdr:rowOff>0</xdr:rowOff>
    </xdr:from>
    <xdr:to>
      <xdr:col>14</xdr:col>
      <xdr:colOff>228600</xdr:colOff>
      <xdr:row>79</xdr:row>
      <xdr:rowOff>66675</xdr:rowOff>
    </xdr:to>
    <xdr:sp>
      <xdr:nvSpPr>
        <xdr:cNvPr id="73" name="AutoShape 687"/>
        <xdr:cNvSpPr>
          <a:spLocks/>
        </xdr:cNvSpPr>
      </xdr:nvSpPr>
      <xdr:spPr>
        <a:xfrm flipH="1">
          <a:off x="12639675" y="128301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247650</xdr:colOff>
      <xdr:row>79</xdr:row>
      <xdr:rowOff>9525</xdr:rowOff>
    </xdr:from>
    <xdr:to>
      <xdr:col>14</xdr:col>
      <xdr:colOff>333375</xdr:colOff>
      <xdr:row>79</xdr:row>
      <xdr:rowOff>76200</xdr:rowOff>
    </xdr:to>
    <xdr:sp>
      <xdr:nvSpPr>
        <xdr:cNvPr id="74" name="AutoShape 688"/>
        <xdr:cNvSpPr>
          <a:spLocks/>
        </xdr:cNvSpPr>
      </xdr:nvSpPr>
      <xdr:spPr>
        <a:xfrm flipH="1">
          <a:off x="12744450" y="12839700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371475</xdr:colOff>
      <xdr:row>79</xdr:row>
      <xdr:rowOff>9525</xdr:rowOff>
    </xdr:from>
    <xdr:to>
      <xdr:col>14</xdr:col>
      <xdr:colOff>457200</xdr:colOff>
      <xdr:row>79</xdr:row>
      <xdr:rowOff>76200</xdr:rowOff>
    </xdr:to>
    <xdr:sp>
      <xdr:nvSpPr>
        <xdr:cNvPr id="75" name="AutoShape 689"/>
        <xdr:cNvSpPr>
          <a:spLocks/>
        </xdr:cNvSpPr>
      </xdr:nvSpPr>
      <xdr:spPr>
        <a:xfrm flipH="1">
          <a:off x="12868275" y="12839700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504825</xdr:colOff>
      <xdr:row>79</xdr:row>
      <xdr:rowOff>9525</xdr:rowOff>
    </xdr:from>
    <xdr:to>
      <xdr:col>14</xdr:col>
      <xdr:colOff>590550</xdr:colOff>
      <xdr:row>79</xdr:row>
      <xdr:rowOff>76200</xdr:rowOff>
    </xdr:to>
    <xdr:sp>
      <xdr:nvSpPr>
        <xdr:cNvPr id="76" name="AutoShape 690"/>
        <xdr:cNvSpPr>
          <a:spLocks/>
        </xdr:cNvSpPr>
      </xdr:nvSpPr>
      <xdr:spPr>
        <a:xfrm flipH="1">
          <a:off x="13001625" y="12839700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628650</xdr:colOff>
      <xdr:row>79</xdr:row>
      <xdr:rowOff>9525</xdr:rowOff>
    </xdr:from>
    <xdr:to>
      <xdr:col>15</xdr:col>
      <xdr:colOff>28575</xdr:colOff>
      <xdr:row>79</xdr:row>
      <xdr:rowOff>76200</xdr:rowOff>
    </xdr:to>
    <xdr:sp>
      <xdr:nvSpPr>
        <xdr:cNvPr id="77" name="AutoShape 691"/>
        <xdr:cNvSpPr>
          <a:spLocks/>
        </xdr:cNvSpPr>
      </xdr:nvSpPr>
      <xdr:spPr>
        <a:xfrm flipH="1">
          <a:off x="13125450" y="12839700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533400</xdr:colOff>
      <xdr:row>77</xdr:row>
      <xdr:rowOff>95250</xdr:rowOff>
    </xdr:from>
    <xdr:to>
      <xdr:col>14</xdr:col>
      <xdr:colOff>666750</xdr:colOff>
      <xdr:row>77</xdr:row>
      <xdr:rowOff>95250</xdr:rowOff>
    </xdr:to>
    <xdr:sp>
      <xdr:nvSpPr>
        <xdr:cNvPr id="78" name="AutoShape 692"/>
        <xdr:cNvSpPr>
          <a:spLocks/>
        </xdr:cNvSpPr>
      </xdr:nvSpPr>
      <xdr:spPr>
        <a:xfrm>
          <a:off x="13030200" y="126015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57150</xdr:colOff>
      <xdr:row>77</xdr:row>
      <xdr:rowOff>95250</xdr:rowOff>
    </xdr:from>
    <xdr:to>
      <xdr:col>15</xdr:col>
      <xdr:colOff>180975</xdr:colOff>
      <xdr:row>77</xdr:row>
      <xdr:rowOff>95250</xdr:rowOff>
    </xdr:to>
    <xdr:sp>
      <xdr:nvSpPr>
        <xdr:cNvPr id="79" name="AutoShape 693"/>
        <xdr:cNvSpPr>
          <a:spLocks/>
        </xdr:cNvSpPr>
      </xdr:nvSpPr>
      <xdr:spPr>
        <a:xfrm>
          <a:off x="13239750" y="126015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285750</xdr:colOff>
      <xdr:row>77</xdr:row>
      <xdr:rowOff>95250</xdr:rowOff>
    </xdr:from>
    <xdr:to>
      <xdr:col>15</xdr:col>
      <xdr:colOff>419100</xdr:colOff>
      <xdr:row>77</xdr:row>
      <xdr:rowOff>95250</xdr:rowOff>
    </xdr:to>
    <xdr:sp>
      <xdr:nvSpPr>
        <xdr:cNvPr id="80" name="AutoShape 694"/>
        <xdr:cNvSpPr>
          <a:spLocks/>
        </xdr:cNvSpPr>
      </xdr:nvSpPr>
      <xdr:spPr>
        <a:xfrm>
          <a:off x="13468350" y="126015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609600</xdr:colOff>
      <xdr:row>70</xdr:row>
      <xdr:rowOff>95250</xdr:rowOff>
    </xdr:from>
    <xdr:to>
      <xdr:col>14</xdr:col>
      <xdr:colOff>228600</xdr:colOff>
      <xdr:row>70</xdr:row>
      <xdr:rowOff>95250</xdr:rowOff>
    </xdr:to>
    <xdr:sp>
      <xdr:nvSpPr>
        <xdr:cNvPr id="81" name="AutoShape 695"/>
        <xdr:cNvSpPr>
          <a:spLocks/>
        </xdr:cNvSpPr>
      </xdr:nvSpPr>
      <xdr:spPr>
        <a:xfrm flipH="1">
          <a:off x="11049000" y="114681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609600</xdr:colOff>
      <xdr:row>77</xdr:row>
      <xdr:rowOff>104775</xdr:rowOff>
    </xdr:from>
    <xdr:to>
      <xdr:col>14</xdr:col>
      <xdr:colOff>238125</xdr:colOff>
      <xdr:row>77</xdr:row>
      <xdr:rowOff>104775</xdr:rowOff>
    </xdr:to>
    <xdr:sp>
      <xdr:nvSpPr>
        <xdr:cNvPr id="82" name="AutoShape 696"/>
        <xdr:cNvSpPr>
          <a:spLocks/>
        </xdr:cNvSpPr>
      </xdr:nvSpPr>
      <xdr:spPr>
        <a:xfrm flipH="1">
          <a:off x="11049000" y="126111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314325</xdr:colOff>
      <xdr:row>64</xdr:row>
      <xdr:rowOff>38100</xdr:rowOff>
    </xdr:from>
    <xdr:to>
      <xdr:col>14</xdr:col>
      <xdr:colOff>485775</xdr:colOff>
      <xdr:row>70</xdr:row>
      <xdr:rowOff>95250</xdr:rowOff>
    </xdr:to>
    <xdr:sp>
      <xdr:nvSpPr>
        <xdr:cNvPr id="83" name="AutoShape 698"/>
        <xdr:cNvSpPr>
          <a:spLocks/>
        </xdr:cNvSpPr>
      </xdr:nvSpPr>
      <xdr:spPr>
        <a:xfrm flipH="1" flipV="1">
          <a:off x="11439525" y="10439400"/>
          <a:ext cx="15430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57150</xdr:colOff>
      <xdr:row>70</xdr:row>
      <xdr:rowOff>95250</xdr:rowOff>
    </xdr:from>
    <xdr:to>
      <xdr:col>12</xdr:col>
      <xdr:colOff>57150</xdr:colOff>
      <xdr:row>77</xdr:row>
      <xdr:rowOff>104775</xdr:rowOff>
    </xdr:to>
    <xdr:sp>
      <xdr:nvSpPr>
        <xdr:cNvPr id="84" name="AutoShape 699"/>
        <xdr:cNvSpPr>
          <a:spLocks/>
        </xdr:cNvSpPr>
      </xdr:nvSpPr>
      <xdr:spPr>
        <a:xfrm>
          <a:off x="11182350" y="114681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47625</xdr:colOff>
      <xdr:row>64</xdr:row>
      <xdr:rowOff>28575</xdr:rowOff>
    </xdr:from>
    <xdr:to>
      <xdr:col>12</xdr:col>
      <xdr:colOff>57150</xdr:colOff>
      <xdr:row>70</xdr:row>
      <xdr:rowOff>95250</xdr:rowOff>
    </xdr:to>
    <xdr:sp>
      <xdr:nvSpPr>
        <xdr:cNvPr id="85" name="AutoShape 700"/>
        <xdr:cNvSpPr>
          <a:spLocks/>
        </xdr:cNvSpPr>
      </xdr:nvSpPr>
      <xdr:spPr>
        <a:xfrm>
          <a:off x="11172825" y="10429875"/>
          <a:ext cx="95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571500</xdr:colOff>
      <xdr:row>65</xdr:row>
      <xdr:rowOff>38100</xdr:rowOff>
    </xdr:from>
    <xdr:to>
      <xdr:col>14</xdr:col>
      <xdr:colOff>276225</xdr:colOff>
      <xdr:row>68</xdr:row>
      <xdr:rowOff>9525</xdr:rowOff>
    </xdr:to>
    <xdr:sp>
      <xdr:nvSpPr>
        <xdr:cNvPr id="86" name="AutoShape 701"/>
        <xdr:cNvSpPr>
          <a:spLocks/>
        </xdr:cNvSpPr>
      </xdr:nvSpPr>
      <xdr:spPr>
        <a:xfrm flipH="1">
          <a:off x="12382500" y="10601325"/>
          <a:ext cx="390525" cy="457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200025</xdr:colOff>
      <xdr:row>66</xdr:row>
      <xdr:rowOff>57150</xdr:rowOff>
    </xdr:from>
    <xdr:to>
      <xdr:col>13</xdr:col>
      <xdr:colOff>409575</xdr:colOff>
      <xdr:row>67</xdr:row>
      <xdr:rowOff>76200</xdr:rowOff>
    </xdr:to>
    <xdr:sp>
      <xdr:nvSpPr>
        <xdr:cNvPr id="87" name="AutoShape 702"/>
        <xdr:cNvSpPr>
          <a:spLocks/>
        </xdr:cNvSpPr>
      </xdr:nvSpPr>
      <xdr:spPr>
        <a:xfrm>
          <a:off x="12011025" y="10782300"/>
          <a:ext cx="200025" cy="180975"/>
        </a:xfrm>
        <a:prstGeom prst="circular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95250</xdr:colOff>
      <xdr:row>69</xdr:row>
      <xdr:rowOff>76200</xdr:rowOff>
    </xdr:from>
    <xdr:to>
      <xdr:col>14</xdr:col>
      <xdr:colOff>228600</xdr:colOff>
      <xdr:row>70</xdr:row>
      <xdr:rowOff>95250</xdr:rowOff>
    </xdr:to>
    <xdr:sp>
      <xdr:nvSpPr>
        <xdr:cNvPr id="88" name="AutoShape 703"/>
        <xdr:cNvSpPr>
          <a:spLocks/>
        </xdr:cNvSpPr>
      </xdr:nvSpPr>
      <xdr:spPr>
        <a:xfrm flipH="1">
          <a:off x="12592050" y="11287125"/>
          <a:ext cx="133350" cy="180975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352425</xdr:colOff>
      <xdr:row>74</xdr:row>
      <xdr:rowOff>19050</xdr:rowOff>
    </xdr:from>
    <xdr:to>
      <xdr:col>15</xdr:col>
      <xdr:colOff>314325</xdr:colOff>
      <xdr:row>74</xdr:row>
      <xdr:rowOff>19050</xdr:rowOff>
    </xdr:to>
    <xdr:sp>
      <xdr:nvSpPr>
        <xdr:cNvPr id="89" name="AutoShape 704"/>
        <xdr:cNvSpPr>
          <a:spLocks/>
        </xdr:cNvSpPr>
      </xdr:nvSpPr>
      <xdr:spPr>
        <a:xfrm>
          <a:off x="12849225" y="12039600"/>
          <a:ext cx="6477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476250</xdr:colOff>
      <xdr:row>75</xdr:row>
      <xdr:rowOff>0</xdr:rowOff>
    </xdr:from>
    <xdr:to>
      <xdr:col>14</xdr:col>
      <xdr:colOff>476250</xdr:colOff>
      <xdr:row>77</xdr:row>
      <xdr:rowOff>19050</xdr:rowOff>
    </xdr:to>
    <xdr:sp>
      <xdr:nvSpPr>
        <xdr:cNvPr id="90" name="AutoShape 705"/>
        <xdr:cNvSpPr>
          <a:spLocks/>
        </xdr:cNvSpPr>
      </xdr:nvSpPr>
      <xdr:spPr>
        <a:xfrm flipV="1">
          <a:off x="12973050" y="12182475"/>
          <a:ext cx="0" cy="342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219075</xdr:colOff>
      <xdr:row>71</xdr:row>
      <xdr:rowOff>38100</xdr:rowOff>
    </xdr:from>
    <xdr:to>
      <xdr:col>14</xdr:col>
      <xdr:colOff>476250</xdr:colOff>
      <xdr:row>71</xdr:row>
      <xdr:rowOff>38100</xdr:rowOff>
    </xdr:to>
    <xdr:sp>
      <xdr:nvSpPr>
        <xdr:cNvPr id="91" name="AutoShape 716"/>
        <xdr:cNvSpPr>
          <a:spLocks/>
        </xdr:cNvSpPr>
      </xdr:nvSpPr>
      <xdr:spPr>
        <a:xfrm>
          <a:off x="12715875" y="115728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219075</xdr:colOff>
      <xdr:row>75</xdr:row>
      <xdr:rowOff>76200</xdr:rowOff>
    </xdr:from>
    <xdr:to>
      <xdr:col>14</xdr:col>
      <xdr:colOff>476250</xdr:colOff>
      <xdr:row>75</xdr:row>
      <xdr:rowOff>76200</xdr:rowOff>
    </xdr:to>
    <xdr:sp>
      <xdr:nvSpPr>
        <xdr:cNvPr id="92" name="AutoShape 717"/>
        <xdr:cNvSpPr>
          <a:spLocks/>
        </xdr:cNvSpPr>
      </xdr:nvSpPr>
      <xdr:spPr>
        <a:xfrm>
          <a:off x="12715875" y="12258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219075</xdr:colOff>
      <xdr:row>74</xdr:row>
      <xdr:rowOff>9525</xdr:rowOff>
    </xdr:from>
    <xdr:to>
      <xdr:col>14</xdr:col>
      <xdr:colOff>476250</xdr:colOff>
      <xdr:row>74</xdr:row>
      <xdr:rowOff>9525</xdr:rowOff>
    </xdr:to>
    <xdr:sp>
      <xdr:nvSpPr>
        <xdr:cNvPr id="93" name="AutoShape 718"/>
        <xdr:cNvSpPr>
          <a:spLocks/>
        </xdr:cNvSpPr>
      </xdr:nvSpPr>
      <xdr:spPr>
        <a:xfrm>
          <a:off x="12715875" y="120300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219075</xdr:colOff>
      <xdr:row>72</xdr:row>
      <xdr:rowOff>104775</xdr:rowOff>
    </xdr:from>
    <xdr:to>
      <xdr:col>14</xdr:col>
      <xdr:colOff>476250</xdr:colOff>
      <xdr:row>72</xdr:row>
      <xdr:rowOff>104775</xdr:rowOff>
    </xdr:to>
    <xdr:sp>
      <xdr:nvSpPr>
        <xdr:cNvPr id="94" name="AutoShape 719"/>
        <xdr:cNvSpPr>
          <a:spLocks/>
        </xdr:cNvSpPr>
      </xdr:nvSpPr>
      <xdr:spPr>
        <a:xfrm>
          <a:off x="12715875" y="11801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219075</xdr:colOff>
      <xdr:row>76</xdr:row>
      <xdr:rowOff>142875</xdr:rowOff>
    </xdr:from>
    <xdr:to>
      <xdr:col>14</xdr:col>
      <xdr:colOff>476250</xdr:colOff>
      <xdr:row>76</xdr:row>
      <xdr:rowOff>142875</xdr:rowOff>
    </xdr:to>
    <xdr:sp>
      <xdr:nvSpPr>
        <xdr:cNvPr id="95" name="AutoShape 720"/>
        <xdr:cNvSpPr>
          <a:spLocks/>
        </xdr:cNvSpPr>
      </xdr:nvSpPr>
      <xdr:spPr>
        <a:xfrm>
          <a:off x="12715875" y="124872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57150</xdr:colOff>
      <xdr:row>63</xdr:row>
      <xdr:rowOff>114300</xdr:rowOff>
    </xdr:from>
    <xdr:to>
      <xdr:col>12</xdr:col>
      <xdr:colOff>66675</xdr:colOff>
      <xdr:row>64</xdr:row>
      <xdr:rowOff>66675</xdr:rowOff>
    </xdr:to>
    <xdr:sp>
      <xdr:nvSpPr>
        <xdr:cNvPr id="96" name="AutoShape 721"/>
        <xdr:cNvSpPr>
          <a:spLocks/>
        </xdr:cNvSpPr>
      </xdr:nvSpPr>
      <xdr:spPr>
        <a:xfrm>
          <a:off x="11182350" y="10353675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57150</xdr:colOff>
      <xdr:row>62</xdr:row>
      <xdr:rowOff>57150</xdr:rowOff>
    </xdr:from>
    <xdr:to>
      <xdr:col>12</xdr:col>
      <xdr:colOff>66675</xdr:colOff>
      <xdr:row>63</xdr:row>
      <xdr:rowOff>9525</xdr:rowOff>
    </xdr:to>
    <xdr:sp>
      <xdr:nvSpPr>
        <xdr:cNvPr id="97" name="AutoShape 722"/>
        <xdr:cNvSpPr>
          <a:spLocks/>
        </xdr:cNvSpPr>
      </xdr:nvSpPr>
      <xdr:spPr>
        <a:xfrm>
          <a:off x="11182350" y="10134600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57150</xdr:colOff>
      <xdr:row>60</xdr:row>
      <xdr:rowOff>152400</xdr:rowOff>
    </xdr:from>
    <xdr:to>
      <xdr:col>12</xdr:col>
      <xdr:colOff>66675</xdr:colOff>
      <xdr:row>61</xdr:row>
      <xdr:rowOff>104775</xdr:rowOff>
    </xdr:to>
    <xdr:sp>
      <xdr:nvSpPr>
        <xdr:cNvPr id="98" name="AutoShape 723"/>
        <xdr:cNvSpPr>
          <a:spLocks/>
        </xdr:cNvSpPr>
      </xdr:nvSpPr>
      <xdr:spPr>
        <a:xfrm>
          <a:off x="11182350" y="9906000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276225</xdr:colOff>
      <xdr:row>63</xdr:row>
      <xdr:rowOff>152400</xdr:rowOff>
    </xdr:from>
    <xdr:to>
      <xdr:col>12</xdr:col>
      <xdr:colOff>361950</xdr:colOff>
      <xdr:row>64</xdr:row>
      <xdr:rowOff>66675</xdr:rowOff>
    </xdr:to>
    <xdr:sp>
      <xdr:nvSpPr>
        <xdr:cNvPr id="99" name="AutoShape 724"/>
        <xdr:cNvSpPr>
          <a:spLocks/>
        </xdr:cNvSpPr>
      </xdr:nvSpPr>
      <xdr:spPr>
        <a:xfrm flipH="1">
          <a:off x="11401425" y="1039177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600075</xdr:colOff>
      <xdr:row>64</xdr:row>
      <xdr:rowOff>28575</xdr:rowOff>
    </xdr:from>
    <xdr:to>
      <xdr:col>12</xdr:col>
      <xdr:colOff>352425</xdr:colOff>
      <xdr:row>64</xdr:row>
      <xdr:rowOff>28575</xdr:rowOff>
    </xdr:to>
    <xdr:sp>
      <xdr:nvSpPr>
        <xdr:cNvPr id="100" name="AutoShape 725"/>
        <xdr:cNvSpPr>
          <a:spLocks/>
        </xdr:cNvSpPr>
      </xdr:nvSpPr>
      <xdr:spPr>
        <a:xfrm flipV="1">
          <a:off x="11039475" y="104298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657225</xdr:colOff>
      <xdr:row>105</xdr:row>
      <xdr:rowOff>161925</xdr:rowOff>
    </xdr:from>
    <xdr:to>
      <xdr:col>13</xdr:col>
      <xdr:colOff>228600</xdr:colOff>
      <xdr:row>113</xdr:row>
      <xdr:rowOff>0</xdr:rowOff>
    </xdr:to>
    <xdr:sp>
      <xdr:nvSpPr>
        <xdr:cNvPr id="101" name="AutoShape 728"/>
        <xdr:cNvSpPr>
          <a:spLocks/>
        </xdr:cNvSpPr>
      </xdr:nvSpPr>
      <xdr:spPr>
        <a:xfrm>
          <a:off x="11782425" y="17211675"/>
          <a:ext cx="2571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657225</xdr:colOff>
      <xdr:row>112</xdr:row>
      <xdr:rowOff>47625</xdr:rowOff>
    </xdr:from>
    <xdr:to>
      <xdr:col>13</xdr:col>
      <xdr:colOff>228600</xdr:colOff>
      <xdr:row>112</xdr:row>
      <xdr:rowOff>47625</xdr:rowOff>
    </xdr:to>
    <xdr:sp>
      <xdr:nvSpPr>
        <xdr:cNvPr id="102" name="AutoShape 729"/>
        <xdr:cNvSpPr>
          <a:spLocks/>
        </xdr:cNvSpPr>
      </xdr:nvSpPr>
      <xdr:spPr>
        <a:xfrm>
          <a:off x="11782425" y="182403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190500</xdr:colOff>
      <xdr:row>112</xdr:row>
      <xdr:rowOff>114300</xdr:rowOff>
    </xdr:from>
    <xdr:to>
      <xdr:col>13</xdr:col>
      <xdr:colOff>266700</xdr:colOff>
      <xdr:row>113</xdr:row>
      <xdr:rowOff>19050</xdr:rowOff>
    </xdr:to>
    <xdr:sp>
      <xdr:nvSpPr>
        <xdr:cNvPr id="103" name="AutoShape 730"/>
        <xdr:cNvSpPr>
          <a:spLocks/>
        </xdr:cNvSpPr>
      </xdr:nvSpPr>
      <xdr:spPr>
        <a:xfrm flipH="1">
          <a:off x="12001500" y="18307050"/>
          <a:ext cx="762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66675</xdr:colOff>
      <xdr:row>113</xdr:row>
      <xdr:rowOff>28575</xdr:rowOff>
    </xdr:from>
    <xdr:to>
      <xdr:col>13</xdr:col>
      <xdr:colOff>371475</xdr:colOff>
      <xdr:row>113</xdr:row>
      <xdr:rowOff>142875</xdr:rowOff>
    </xdr:to>
    <xdr:sp>
      <xdr:nvSpPr>
        <xdr:cNvPr id="104" name="AutoShape 731"/>
        <xdr:cNvSpPr>
          <a:spLocks/>
        </xdr:cNvSpPr>
      </xdr:nvSpPr>
      <xdr:spPr>
        <a:xfrm>
          <a:off x="11877675" y="18383250"/>
          <a:ext cx="3143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257175</xdr:colOff>
      <xdr:row>113</xdr:row>
      <xdr:rowOff>142875</xdr:rowOff>
    </xdr:from>
    <xdr:to>
      <xdr:col>13</xdr:col>
      <xdr:colOff>342900</xdr:colOff>
      <xdr:row>114</xdr:row>
      <xdr:rowOff>47625</xdr:rowOff>
    </xdr:to>
    <xdr:sp>
      <xdr:nvSpPr>
        <xdr:cNvPr id="105" name="AutoShape 732"/>
        <xdr:cNvSpPr>
          <a:spLocks/>
        </xdr:cNvSpPr>
      </xdr:nvSpPr>
      <xdr:spPr>
        <a:xfrm flipH="1">
          <a:off x="12068175" y="18497550"/>
          <a:ext cx="85725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95250</xdr:colOff>
      <xdr:row>113</xdr:row>
      <xdr:rowOff>142875</xdr:rowOff>
    </xdr:from>
    <xdr:to>
      <xdr:col>13</xdr:col>
      <xdr:colOff>180975</xdr:colOff>
      <xdr:row>114</xdr:row>
      <xdr:rowOff>47625</xdr:rowOff>
    </xdr:to>
    <xdr:sp>
      <xdr:nvSpPr>
        <xdr:cNvPr id="106" name="AutoShape 733"/>
        <xdr:cNvSpPr>
          <a:spLocks/>
        </xdr:cNvSpPr>
      </xdr:nvSpPr>
      <xdr:spPr>
        <a:xfrm flipH="1">
          <a:off x="11906250" y="18497550"/>
          <a:ext cx="85725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657225</xdr:colOff>
      <xdr:row>114</xdr:row>
      <xdr:rowOff>57150</xdr:rowOff>
    </xdr:from>
    <xdr:to>
      <xdr:col>13</xdr:col>
      <xdr:colOff>485775</xdr:colOff>
      <xdr:row>114</xdr:row>
      <xdr:rowOff>57150</xdr:rowOff>
    </xdr:to>
    <xdr:sp>
      <xdr:nvSpPr>
        <xdr:cNvPr id="107" name="AutoShape 734"/>
        <xdr:cNvSpPr>
          <a:spLocks/>
        </xdr:cNvSpPr>
      </xdr:nvSpPr>
      <xdr:spPr>
        <a:xfrm>
          <a:off x="11782425" y="185737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571500</xdr:colOff>
      <xdr:row>114</xdr:row>
      <xdr:rowOff>57150</xdr:rowOff>
    </xdr:from>
    <xdr:to>
      <xdr:col>12</xdr:col>
      <xdr:colOff>657225</xdr:colOff>
      <xdr:row>114</xdr:row>
      <xdr:rowOff>123825</xdr:rowOff>
    </xdr:to>
    <xdr:sp>
      <xdr:nvSpPr>
        <xdr:cNvPr id="108" name="AutoShape 735"/>
        <xdr:cNvSpPr>
          <a:spLocks/>
        </xdr:cNvSpPr>
      </xdr:nvSpPr>
      <xdr:spPr>
        <a:xfrm flipH="1">
          <a:off x="11696700" y="18573750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676275</xdr:colOff>
      <xdr:row>114</xdr:row>
      <xdr:rowOff>66675</xdr:rowOff>
    </xdr:from>
    <xdr:to>
      <xdr:col>13</xdr:col>
      <xdr:colOff>76200</xdr:colOff>
      <xdr:row>114</xdr:row>
      <xdr:rowOff>133350</xdr:rowOff>
    </xdr:to>
    <xdr:sp>
      <xdr:nvSpPr>
        <xdr:cNvPr id="109" name="AutoShape 736"/>
        <xdr:cNvSpPr>
          <a:spLocks/>
        </xdr:cNvSpPr>
      </xdr:nvSpPr>
      <xdr:spPr>
        <a:xfrm flipH="1">
          <a:off x="11801475" y="185832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114300</xdr:colOff>
      <xdr:row>114</xdr:row>
      <xdr:rowOff>66675</xdr:rowOff>
    </xdr:from>
    <xdr:to>
      <xdr:col>13</xdr:col>
      <xdr:colOff>200025</xdr:colOff>
      <xdr:row>114</xdr:row>
      <xdr:rowOff>133350</xdr:rowOff>
    </xdr:to>
    <xdr:sp>
      <xdr:nvSpPr>
        <xdr:cNvPr id="110" name="AutoShape 737"/>
        <xdr:cNvSpPr>
          <a:spLocks/>
        </xdr:cNvSpPr>
      </xdr:nvSpPr>
      <xdr:spPr>
        <a:xfrm flipH="1">
          <a:off x="11925300" y="185832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247650</xdr:colOff>
      <xdr:row>114</xdr:row>
      <xdr:rowOff>66675</xdr:rowOff>
    </xdr:from>
    <xdr:to>
      <xdr:col>13</xdr:col>
      <xdr:colOff>333375</xdr:colOff>
      <xdr:row>114</xdr:row>
      <xdr:rowOff>133350</xdr:rowOff>
    </xdr:to>
    <xdr:sp>
      <xdr:nvSpPr>
        <xdr:cNvPr id="111" name="AutoShape 738"/>
        <xdr:cNvSpPr>
          <a:spLocks/>
        </xdr:cNvSpPr>
      </xdr:nvSpPr>
      <xdr:spPr>
        <a:xfrm flipH="1">
          <a:off x="12058650" y="185832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371475</xdr:colOff>
      <xdr:row>114</xdr:row>
      <xdr:rowOff>66675</xdr:rowOff>
    </xdr:from>
    <xdr:to>
      <xdr:col>13</xdr:col>
      <xdr:colOff>457200</xdr:colOff>
      <xdr:row>114</xdr:row>
      <xdr:rowOff>133350</xdr:rowOff>
    </xdr:to>
    <xdr:sp>
      <xdr:nvSpPr>
        <xdr:cNvPr id="112" name="AutoShape 739"/>
        <xdr:cNvSpPr>
          <a:spLocks/>
        </xdr:cNvSpPr>
      </xdr:nvSpPr>
      <xdr:spPr>
        <a:xfrm flipH="1">
          <a:off x="12182475" y="185832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276225</xdr:colOff>
      <xdr:row>112</xdr:row>
      <xdr:rowOff>152400</xdr:rowOff>
    </xdr:from>
    <xdr:to>
      <xdr:col>13</xdr:col>
      <xdr:colOff>409575</xdr:colOff>
      <xdr:row>112</xdr:row>
      <xdr:rowOff>152400</xdr:rowOff>
    </xdr:to>
    <xdr:sp>
      <xdr:nvSpPr>
        <xdr:cNvPr id="113" name="AutoShape 740"/>
        <xdr:cNvSpPr>
          <a:spLocks/>
        </xdr:cNvSpPr>
      </xdr:nvSpPr>
      <xdr:spPr>
        <a:xfrm>
          <a:off x="12087225" y="1834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485775</xdr:colOff>
      <xdr:row>112</xdr:row>
      <xdr:rowOff>152400</xdr:rowOff>
    </xdr:from>
    <xdr:to>
      <xdr:col>13</xdr:col>
      <xdr:colOff>609600</xdr:colOff>
      <xdr:row>112</xdr:row>
      <xdr:rowOff>152400</xdr:rowOff>
    </xdr:to>
    <xdr:sp>
      <xdr:nvSpPr>
        <xdr:cNvPr id="114" name="AutoShape 741"/>
        <xdr:cNvSpPr>
          <a:spLocks/>
        </xdr:cNvSpPr>
      </xdr:nvSpPr>
      <xdr:spPr>
        <a:xfrm>
          <a:off x="12296775" y="1834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28575</xdr:colOff>
      <xdr:row>112</xdr:row>
      <xdr:rowOff>152400</xdr:rowOff>
    </xdr:from>
    <xdr:to>
      <xdr:col>14</xdr:col>
      <xdr:colOff>161925</xdr:colOff>
      <xdr:row>112</xdr:row>
      <xdr:rowOff>152400</xdr:rowOff>
    </xdr:to>
    <xdr:sp>
      <xdr:nvSpPr>
        <xdr:cNvPr id="115" name="AutoShape 742"/>
        <xdr:cNvSpPr>
          <a:spLocks/>
        </xdr:cNvSpPr>
      </xdr:nvSpPr>
      <xdr:spPr>
        <a:xfrm>
          <a:off x="12525375" y="1834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57150</xdr:colOff>
      <xdr:row>99</xdr:row>
      <xdr:rowOff>114300</xdr:rowOff>
    </xdr:from>
    <xdr:to>
      <xdr:col>13</xdr:col>
      <xdr:colOff>228600</xdr:colOff>
      <xdr:row>105</xdr:row>
      <xdr:rowOff>161925</xdr:rowOff>
    </xdr:to>
    <xdr:sp>
      <xdr:nvSpPr>
        <xdr:cNvPr id="116" name="AutoShape 744"/>
        <xdr:cNvSpPr>
          <a:spLocks/>
        </xdr:cNvSpPr>
      </xdr:nvSpPr>
      <xdr:spPr>
        <a:xfrm flipH="1" flipV="1">
          <a:off x="10496550" y="16182975"/>
          <a:ext cx="15430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200025</xdr:colOff>
      <xdr:row>105</xdr:row>
      <xdr:rowOff>161925</xdr:rowOff>
    </xdr:from>
    <xdr:to>
      <xdr:col>10</xdr:col>
      <xdr:colOff>219075</xdr:colOff>
      <xdr:row>113</xdr:row>
      <xdr:rowOff>0</xdr:rowOff>
    </xdr:to>
    <xdr:sp>
      <xdr:nvSpPr>
        <xdr:cNvPr id="117" name="AutoShape 745"/>
        <xdr:cNvSpPr>
          <a:spLocks/>
        </xdr:cNvSpPr>
      </xdr:nvSpPr>
      <xdr:spPr>
        <a:xfrm>
          <a:off x="9953625" y="17211675"/>
          <a:ext cx="95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99</xdr:row>
      <xdr:rowOff>104775</xdr:rowOff>
    </xdr:from>
    <xdr:to>
      <xdr:col>10</xdr:col>
      <xdr:colOff>200025</xdr:colOff>
      <xdr:row>105</xdr:row>
      <xdr:rowOff>152400</xdr:rowOff>
    </xdr:to>
    <xdr:sp>
      <xdr:nvSpPr>
        <xdr:cNvPr id="118" name="AutoShape 746"/>
        <xdr:cNvSpPr>
          <a:spLocks/>
        </xdr:cNvSpPr>
      </xdr:nvSpPr>
      <xdr:spPr>
        <a:xfrm>
          <a:off x="9944100" y="161734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314325</xdr:colOff>
      <xdr:row>100</xdr:row>
      <xdr:rowOff>114300</xdr:rowOff>
    </xdr:from>
    <xdr:to>
      <xdr:col>13</xdr:col>
      <xdr:colOff>19050</xdr:colOff>
      <xdr:row>103</xdr:row>
      <xdr:rowOff>76200</xdr:rowOff>
    </xdr:to>
    <xdr:sp>
      <xdr:nvSpPr>
        <xdr:cNvPr id="119" name="AutoShape 747"/>
        <xdr:cNvSpPr>
          <a:spLocks/>
        </xdr:cNvSpPr>
      </xdr:nvSpPr>
      <xdr:spPr>
        <a:xfrm flipH="1">
          <a:off x="11439525" y="16344900"/>
          <a:ext cx="390525" cy="457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628650</xdr:colOff>
      <xdr:row>101</xdr:row>
      <xdr:rowOff>133350</xdr:rowOff>
    </xdr:from>
    <xdr:to>
      <xdr:col>12</xdr:col>
      <xdr:colOff>152400</xdr:colOff>
      <xdr:row>102</xdr:row>
      <xdr:rowOff>152400</xdr:rowOff>
    </xdr:to>
    <xdr:sp>
      <xdr:nvSpPr>
        <xdr:cNvPr id="120" name="AutoShape 748"/>
        <xdr:cNvSpPr>
          <a:spLocks/>
        </xdr:cNvSpPr>
      </xdr:nvSpPr>
      <xdr:spPr>
        <a:xfrm>
          <a:off x="11068050" y="16525875"/>
          <a:ext cx="209550" cy="180975"/>
        </a:xfrm>
        <a:prstGeom prst="circular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523875</xdr:colOff>
      <xdr:row>104</xdr:row>
      <xdr:rowOff>142875</xdr:rowOff>
    </xdr:from>
    <xdr:to>
      <xdr:col>12</xdr:col>
      <xdr:colOff>657225</xdr:colOff>
      <xdr:row>105</xdr:row>
      <xdr:rowOff>161925</xdr:rowOff>
    </xdr:to>
    <xdr:sp>
      <xdr:nvSpPr>
        <xdr:cNvPr id="121" name="AutoShape 749"/>
        <xdr:cNvSpPr>
          <a:spLocks/>
        </xdr:cNvSpPr>
      </xdr:nvSpPr>
      <xdr:spPr>
        <a:xfrm flipH="1">
          <a:off x="11649075" y="17030700"/>
          <a:ext cx="133350" cy="180975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95250</xdr:colOff>
      <xdr:row>109</xdr:row>
      <xdr:rowOff>76200</xdr:rowOff>
    </xdr:from>
    <xdr:to>
      <xdr:col>14</xdr:col>
      <xdr:colOff>57150</xdr:colOff>
      <xdr:row>109</xdr:row>
      <xdr:rowOff>76200</xdr:rowOff>
    </xdr:to>
    <xdr:sp>
      <xdr:nvSpPr>
        <xdr:cNvPr id="122" name="AutoShape 750"/>
        <xdr:cNvSpPr>
          <a:spLocks/>
        </xdr:cNvSpPr>
      </xdr:nvSpPr>
      <xdr:spPr>
        <a:xfrm>
          <a:off x="11906250" y="17783175"/>
          <a:ext cx="6477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219075</xdr:colOff>
      <xdr:row>110</xdr:row>
      <xdr:rowOff>57150</xdr:rowOff>
    </xdr:from>
    <xdr:to>
      <xdr:col>13</xdr:col>
      <xdr:colOff>219075</xdr:colOff>
      <xdr:row>112</xdr:row>
      <xdr:rowOff>76200</xdr:rowOff>
    </xdr:to>
    <xdr:sp>
      <xdr:nvSpPr>
        <xdr:cNvPr id="123" name="AutoShape 751"/>
        <xdr:cNvSpPr>
          <a:spLocks/>
        </xdr:cNvSpPr>
      </xdr:nvSpPr>
      <xdr:spPr>
        <a:xfrm flipV="1">
          <a:off x="12030075" y="17926050"/>
          <a:ext cx="0" cy="342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647700</xdr:colOff>
      <xdr:row>106</xdr:row>
      <xdr:rowOff>95250</xdr:rowOff>
    </xdr:from>
    <xdr:to>
      <xdr:col>13</xdr:col>
      <xdr:colOff>219075</xdr:colOff>
      <xdr:row>106</xdr:row>
      <xdr:rowOff>95250</xdr:rowOff>
    </xdr:to>
    <xdr:sp>
      <xdr:nvSpPr>
        <xdr:cNvPr id="124" name="AutoShape 760"/>
        <xdr:cNvSpPr>
          <a:spLocks/>
        </xdr:cNvSpPr>
      </xdr:nvSpPr>
      <xdr:spPr>
        <a:xfrm>
          <a:off x="11772900" y="17316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647700</xdr:colOff>
      <xdr:row>110</xdr:row>
      <xdr:rowOff>133350</xdr:rowOff>
    </xdr:from>
    <xdr:to>
      <xdr:col>13</xdr:col>
      <xdr:colOff>219075</xdr:colOff>
      <xdr:row>110</xdr:row>
      <xdr:rowOff>133350</xdr:rowOff>
    </xdr:to>
    <xdr:sp>
      <xdr:nvSpPr>
        <xdr:cNvPr id="125" name="AutoShape 761"/>
        <xdr:cNvSpPr>
          <a:spLocks/>
        </xdr:cNvSpPr>
      </xdr:nvSpPr>
      <xdr:spPr>
        <a:xfrm>
          <a:off x="11772900" y="180022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647700</xdr:colOff>
      <xdr:row>109</xdr:row>
      <xdr:rowOff>66675</xdr:rowOff>
    </xdr:from>
    <xdr:to>
      <xdr:col>13</xdr:col>
      <xdr:colOff>219075</xdr:colOff>
      <xdr:row>109</xdr:row>
      <xdr:rowOff>66675</xdr:rowOff>
    </xdr:to>
    <xdr:sp>
      <xdr:nvSpPr>
        <xdr:cNvPr id="126" name="AutoShape 762"/>
        <xdr:cNvSpPr>
          <a:spLocks/>
        </xdr:cNvSpPr>
      </xdr:nvSpPr>
      <xdr:spPr>
        <a:xfrm>
          <a:off x="11772900" y="177736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647700</xdr:colOff>
      <xdr:row>108</xdr:row>
      <xdr:rowOff>0</xdr:rowOff>
    </xdr:from>
    <xdr:to>
      <xdr:col>13</xdr:col>
      <xdr:colOff>219075</xdr:colOff>
      <xdr:row>108</xdr:row>
      <xdr:rowOff>0</xdr:rowOff>
    </xdr:to>
    <xdr:sp>
      <xdr:nvSpPr>
        <xdr:cNvPr id="127" name="AutoShape 763"/>
        <xdr:cNvSpPr>
          <a:spLocks/>
        </xdr:cNvSpPr>
      </xdr:nvSpPr>
      <xdr:spPr>
        <a:xfrm>
          <a:off x="11772900" y="17545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647700</xdr:colOff>
      <xdr:row>112</xdr:row>
      <xdr:rowOff>38100</xdr:rowOff>
    </xdr:from>
    <xdr:to>
      <xdr:col>13</xdr:col>
      <xdr:colOff>219075</xdr:colOff>
      <xdr:row>112</xdr:row>
      <xdr:rowOff>38100</xdr:rowOff>
    </xdr:to>
    <xdr:sp>
      <xdr:nvSpPr>
        <xdr:cNvPr id="128" name="AutoShape 764"/>
        <xdr:cNvSpPr>
          <a:spLocks/>
        </xdr:cNvSpPr>
      </xdr:nvSpPr>
      <xdr:spPr>
        <a:xfrm>
          <a:off x="11772900" y="182308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98</xdr:row>
      <xdr:rowOff>152400</xdr:rowOff>
    </xdr:from>
    <xdr:to>
      <xdr:col>10</xdr:col>
      <xdr:colOff>200025</xdr:colOff>
      <xdr:row>99</xdr:row>
      <xdr:rowOff>104775</xdr:rowOff>
    </xdr:to>
    <xdr:sp>
      <xdr:nvSpPr>
        <xdr:cNvPr id="129" name="AutoShape 765"/>
        <xdr:cNvSpPr>
          <a:spLocks/>
        </xdr:cNvSpPr>
      </xdr:nvSpPr>
      <xdr:spPr>
        <a:xfrm>
          <a:off x="9944100" y="16059150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97</xdr:row>
      <xdr:rowOff>114300</xdr:rowOff>
    </xdr:from>
    <xdr:to>
      <xdr:col>10</xdr:col>
      <xdr:colOff>200025</xdr:colOff>
      <xdr:row>98</xdr:row>
      <xdr:rowOff>66675</xdr:rowOff>
    </xdr:to>
    <xdr:sp>
      <xdr:nvSpPr>
        <xdr:cNvPr id="130" name="AutoShape 766"/>
        <xdr:cNvSpPr>
          <a:spLocks/>
        </xdr:cNvSpPr>
      </xdr:nvSpPr>
      <xdr:spPr>
        <a:xfrm>
          <a:off x="9944100" y="15859125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96</xdr:row>
      <xdr:rowOff>57150</xdr:rowOff>
    </xdr:from>
    <xdr:to>
      <xdr:col>10</xdr:col>
      <xdr:colOff>200025</xdr:colOff>
      <xdr:row>97</xdr:row>
      <xdr:rowOff>9525</xdr:rowOff>
    </xdr:to>
    <xdr:sp>
      <xdr:nvSpPr>
        <xdr:cNvPr id="131" name="AutoShape 767"/>
        <xdr:cNvSpPr>
          <a:spLocks/>
        </xdr:cNvSpPr>
      </xdr:nvSpPr>
      <xdr:spPr>
        <a:xfrm>
          <a:off x="9944100" y="15640050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647700</xdr:colOff>
      <xdr:row>99</xdr:row>
      <xdr:rowOff>104775</xdr:rowOff>
    </xdr:from>
    <xdr:to>
      <xdr:col>11</xdr:col>
      <xdr:colOff>47625</xdr:colOff>
      <xdr:row>99</xdr:row>
      <xdr:rowOff>104775</xdr:rowOff>
    </xdr:to>
    <xdr:sp>
      <xdr:nvSpPr>
        <xdr:cNvPr id="132" name="AutoShape 768"/>
        <xdr:cNvSpPr>
          <a:spLocks/>
        </xdr:cNvSpPr>
      </xdr:nvSpPr>
      <xdr:spPr>
        <a:xfrm flipH="1">
          <a:off x="9715500" y="161734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95250</xdr:colOff>
      <xdr:row>105</xdr:row>
      <xdr:rowOff>152400</xdr:rowOff>
    </xdr:from>
    <xdr:to>
      <xdr:col>12</xdr:col>
      <xdr:colOff>657225</xdr:colOff>
      <xdr:row>105</xdr:row>
      <xdr:rowOff>152400</xdr:rowOff>
    </xdr:to>
    <xdr:sp>
      <xdr:nvSpPr>
        <xdr:cNvPr id="133" name="AutoShape 769"/>
        <xdr:cNvSpPr>
          <a:spLocks/>
        </xdr:cNvSpPr>
      </xdr:nvSpPr>
      <xdr:spPr>
        <a:xfrm flipH="1">
          <a:off x="9848850" y="172021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85725</xdr:colOff>
      <xdr:row>112</xdr:row>
      <xdr:rowOff>142875</xdr:rowOff>
    </xdr:from>
    <xdr:to>
      <xdr:col>12</xdr:col>
      <xdr:colOff>647700</xdr:colOff>
      <xdr:row>112</xdr:row>
      <xdr:rowOff>142875</xdr:rowOff>
    </xdr:to>
    <xdr:sp>
      <xdr:nvSpPr>
        <xdr:cNvPr id="134" name="AutoShape 770"/>
        <xdr:cNvSpPr>
          <a:spLocks/>
        </xdr:cNvSpPr>
      </xdr:nvSpPr>
      <xdr:spPr>
        <a:xfrm flipH="1">
          <a:off x="9839325" y="183356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476250</xdr:colOff>
      <xdr:row>97</xdr:row>
      <xdr:rowOff>142875</xdr:rowOff>
    </xdr:from>
    <xdr:to>
      <xdr:col>11</xdr:col>
      <xdr:colOff>304800</xdr:colOff>
      <xdr:row>101</xdr:row>
      <xdr:rowOff>66675</xdr:rowOff>
    </xdr:to>
    <xdr:sp>
      <xdr:nvSpPr>
        <xdr:cNvPr id="135" name="AutoShape 771"/>
        <xdr:cNvSpPr>
          <a:spLocks/>
        </xdr:cNvSpPr>
      </xdr:nvSpPr>
      <xdr:spPr>
        <a:xfrm flipH="1">
          <a:off x="10229850" y="15887700"/>
          <a:ext cx="5143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400050</xdr:colOff>
      <xdr:row>97</xdr:row>
      <xdr:rowOff>85725</xdr:rowOff>
    </xdr:from>
    <xdr:to>
      <xdr:col>11</xdr:col>
      <xdr:colOff>228600</xdr:colOff>
      <xdr:row>101</xdr:row>
      <xdr:rowOff>9525</xdr:rowOff>
    </xdr:to>
    <xdr:sp>
      <xdr:nvSpPr>
        <xdr:cNvPr id="136" name="AutoShape 772"/>
        <xdr:cNvSpPr>
          <a:spLocks/>
        </xdr:cNvSpPr>
      </xdr:nvSpPr>
      <xdr:spPr>
        <a:xfrm flipH="1">
          <a:off x="10153650" y="15830550"/>
          <a:ext cx="5143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400050</xdr:colOff>
      <xdr:row>100</xdr:row>
      <xdr:rowOff>38100</xdr:rowOff>
    </xdr:from>
    <xdr:to>
      <xdr:col>10</xdr:col>
      <xdr:colOff>400050</xdr:colOff>
      <xdr:row>100</xdr:row>
      <xdr:rowOff>152400</xdr:rowOff>
    </xdr:to>
    <xdr:sp>
      <xdr:nvSpPr>
        <xdr:cNvPr id="137" name="AutoShape 773"/>
        <xdr:cNvSpPr>
          <a:spLocks/>
        </xdr:cNvSpPr>
      </xdr:nvSpPr>
      <xdr:spPr>
        <a:xfrm flipV="1">
          <a:off x="10153650" y="162687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476250</xdr:colOff>
      <xdr:row>99</xdr:row>
      <xdr:rowOff>114300</xdr:rowOff>
    </xdr:from>
    <xdr:to>
      <xdr:col>10</xdr:col>
      <xdr:colOff>476250</xdr:colOff>
      <xdr:row>100</xdr:row>
      <xdr:rowOff>66675</xdr:rowOff>
    </xdr:to>
    <xdr:sp>
      <xdr:nvSpPr>
        <xdr:cNvPr id="138" name="AutoShape 774"/>
        <xdr:cNvSpPr>
          <a:spLocks/>
        </xdr:cNvSpPr>
      </xdr:nvSpPr>
      <xdr:spPr>
        <a:xfrm flipV="1">
          <a:off x="10229850" y="161829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581025</xdr:colOff>
      <xdr:row>99</xdr:row>
      <xdr:rowOff>9525</xdr:rowOff>
    </xdr:from>
    <xdr:to>
      <xdr:col>10</xdr:col>
      <xdr:colOff>581025</xdr:colOff>
      <xdr:row>99</xdr:row>
      <xdr:rowOff>123825</xdr:rowOff>
    </xdr:to>
    <xdr:sp>
      <xdr:nvSpPr>
        <xdr:cNvPr id="139" name="AutoShape 775"/>
        <xdr:cNvSpPr>
          <a:spLocks/>
        </xdr:cNvSpPr>
      </xdr:nvSpPr>
      <xdr:spPr>
        <a:xfrm flipV="1">
          <a:off x="10334625" y="16078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676275</xdr:colOff>
      <xdr:row>98</xdr:row>
      <xdr:rowOff>57150</xdr:rowOff>
    </xdr:from>
    <xdr:to>
      <xdr:col>10</xdr:col>
      <xdr:colOff>676275</xdr:colOff>
      <xdr:row>99</xdr:row>
      <xdr:rowOff>9525</xdr:rowOff>
    </xdr:to>
    <xdr:sp>
      <xdr:nvSpPr>
        <xdr:cNvPr id="140" name="AutoShape 776"/>
        <xdr:cNvSpPr>
          <a:spLocks/>
        </xdr:cNvSpPr>
      </xdr:nvSpPr>
      <xdr:spPr>
        <a:xfrm flipV="1">
          <a:off x="10429875" y="15963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85725</xdr:colOff>
      <xdr:row>97</xdr:row>
      <xdr:rowOff>104775</xdr:rowOff>
    </xdr:from>
    <xdr:to>
      <xdr:col>11</xdr:col>
      <xdr:colOff>85725</xdr:colOff>
      <xdr:row>98</xdr:row>
      <xdr:rowOff>57150</xdr:rowOff>
    </xdr:to>
    <xdr:sp>
      <xdr:nvSpPr>
        <xdr:cNvPr id="141" name="AutoShape 777"/>
        <xdr:cNvSpPr>
          <a:spLocks/>
        </xdr:cNvSpPr>
      </xdr:nvSpPr>
      <xdr:spPr>
        <a:xfrm flipV="1">
          <a:off x="10525125" y="158496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180975</xdr:colOff>
      <xdr:row>97</xdr:row>
      <xdr:rowOff>9525</xdr:rowOff>
    </xdr:from>
    <xdr:to>
      <xdr:col>11</xdr:col>
      <xdr:colOff>180975</xdr:colOff>
      <xdr:row>97</xdr:row>
      <xdr:rowOff>123825</xdr:rowOff>
    </xdr:to>
    <xdr:sp>
      <xdr:nvSpPr>
        <xdr:cNvPr id="142" name="AutoShape 778"/>
        <xdr:cNvSpPr>
          <a:spLocks/>
        </xdr:cNvSpPr>
      </xdr:nvSpPr>
      <xdr:spPr>
        <a:xfrm flipV="1">
          <a:off x="10620375" y="157543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600075</xdr:colOff>
      <xdr:row>98</xdr:row>
      <xdr:rowOff>38100</xdr:rowOff>
    </xdr:from>
    <xdr:to>
      <xdr:col>11</xdr:col>
      <xdr:colOff>428625</xdr:colOff>
      <xdr:row>101</xdr:row>
      <xdr:rowOff>123825</xdr:rowOff>
    </xdr:to>
    <xdr:sp>
      <xdr:nvSpPr>
        <xdr:cNvPr id="143" name="AutoShape 779"/>
        <xdr:cNvSpPr>
          <a:spLocks/>
        </xdr:cNvSpPr>
      </xdr:nvSpPr>
      <xdr:spPr>
        <a:xfrm flipV="1">
          <a:off x="10353675" y="15944850"/>
          <a:ext cx="5143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609600</xdr:colOff>
      <xdr:row>101</xdr:row>
      <xdr:rowOff>114300</xdr:rowOff>
    </xdr:from>
    <xdr:to>
      <xdr:col>10</xdr:col>
      <xdr:colOff>609600</xdr:colOff>
      <xdr:row>102</xdr:row>
      <xdr:rowOff>66675</xdr:rowOff>
    </xdr:to>
    <xdr:sp>
      <xdr:nvSpPr>
        <xdr:cNvPr id="144" name="AutoShape 780"/>
        <xdr:cNvSpPr>
          <a:spLocks/>
        </xdr:cNvSpPr>
      </xdr:nvSpPr>
      <xdr:spPr>
        <a:xfrm>
          <a:off x="10363200" y="165068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</xdr:colOff>
      <xdr:row>100</xdr:row>
      <xdr:rowOff>152400</xdr:rowOff>
    </xdr:from>
    <xdr:to>
      <xdr:col>11</xdr:col>
      <xdr:colOff>47625</xdr:colOff>
      <xdr:row>101</xdr:row>
      <xdr:rowOff>104775</xdr:rowOff>
    </xdr:to>
    <xdr:sp>
      <xdr:nvSpPr>
        <xdr:cNvPr id="145" name="AutoShape 781"/>
        <xdr:cNvSpPr>
          <a:spLocks/>
        </xdr:cNvSpPr>
      </xdr:nvSpPr>
      <xdr:spPr>
        <a:xfrm>
          <a:off x="10487025" y="163830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304800</xdr:colOff>
      <xdr:row>99</xdr:row>
      <xdr:rowOff>38100</xdr:rowOff>
    </xdr:from>
    <xdr:to>
      <xdr:col>11</xdr:col>
      <xdr:colOff>304800</xdr:colOff>
      <xdr:row>99</xdr:row>
      <xdr:rowOff>152400</xdr:rowOff>
    </xdr:to>
    <xdr:sp>
      <xdr:nvSpPr>
        <xdr:cNvPr id="146" name="AutoShape 782"/>
        <xdr:cNvSpPr>
          <a:spLocks/>
        </xdr:cNvSpPr>
      </xdr:nvSpPr>
      <xdr:spPr>
        <a:xfrm>
          <a:off x="10744200" y="161067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409575</xdr:colOff>
      <xdr:row>98</xdr:row>
      <xdr:rowOff>76200</xdr:rowOff>
    </xdr:from>
    <xdr:to>
      <xdr:col>11</xdr:col>
      <xdr:colOff>409575</xdr:colOff>
      <xdr:row>99</xdr:row>
      <xdr:rowOff>28575</xdr:rowOff>
    </xdr:to>
    <xdr:sp>
      <xdr:nvSpPr>
        <xdr:cNvPr id="147" name="AutoShape 783"/>
        <xdr:cNvSpPr>
          <a:spLocks/>
        </xdr:cNvSpPr>
      </xdr:nvSpPr>
      <xdr:spPr>
        <a:xfrm>
          <a:off x="10848975" y="159829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161925</xdr:colOff>
      <xdr:row>100</xdr:row>
      <xdr:rowOff>28575</xdr:rowOff>
    </xdr:from>
    <xdr:to>
      <xdr:col>11</xdr:col>
      <xdr:colOff>542925</xdr:colOff>
      <xdr:row>101</xdr:row>
      <xdr:rowOff>95250</xdr:rowOff>
    </xdr:to>
    <xdr:sp>
      <xdr:nvSpPr>
        <xdr:cNvPr id="148" name="AutoShape 784"/>
        <xdr:cNvSpPr>
          <a:spLocks/>
        </xdr:cNvSpPr>
      </xdr:nvSpPr>
      <xdr:spPr>
        <a:xfrm>
          <a:off x="10601325" y="16259175"/>
          <a:ext cx="390525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247650</xdr:colOff>
      <xdr:row>100</xdr:row>
      <xdr:rowOff>114300</xdr:rowOff>
    </xdr:from>
    <xdr:to>
      <xdr:col>10</xdr:col>
      <xdr:colOff>371475</xdr:colOff>
      <xdr:row>102</xdr:row>
      <xdr:rowOff>133350</xdr:rowOff>
    </xdr:to>
    <xdr:sp>
      <xdr:nvSpPr>
        <xdr:cNvPr id="149" name="AutoShape 785"/>
        <xdr:cNvSpPr>
          <a:spLocks/>
        </xdr:cNvSpPr>
      </xdr:nvSpPr>
      <xdr:spPr>
        <a:xfrm>
          <a:off x="10001250" y="16344900"/>
          <a:ext cx="133350" cy="342900"/>
        </a:xfrm>
        <a:prstGeom prst="curvedRightArrow">
          <a:avLst>
            <a:gd name="adj" fmla="val 31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3</xdr:row>
      <xdr:rowOff>38100</xdr:rowOff>
    </xdr:from>
    <xdr:to>
      <xdr:col>6</xdr:col>
      <xdr:colOff>476250</xdr:colOff>
      <xdr:row>13</xdr:row>
      <xdr:rowOff>28575</xdr:rowOff>
    </xdr:to>
    <xdr:sp>
      <xdr:nvSpPr>
        <xdr:cNvPr id="1" name="AutoShape 128"/>
        <xdr:cNvSpPr>
          <a:spLocks/>
        </xdr:cNvSpPr>
      </xdr:nvSpPr>
      <xdr:spPr>
        <a:xfrm>
          <a:off x="4333875" y="523875"/>
          <a:ext cx="2571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6</xdr:row>
      <xdr:rowOff>123825</xdr:rowOff>
    </xdr:from>
    <xdr:to>
      <xdr:col>6</xdr:col>
      <xdr:colOff>476250</xdr:colOff>
      <xdr:row>6</xdr:row>
      <xdr:rowOff>123825</xdr:rowOff>
    </xdr:to>
    <xdr:sp>
      <xdr:nvSpPr>
        <xdr:cNvPr id="2" name="AutoShape 129"/>
        <xdr:cNvSpPr>
          <a:spLocks/>
        </xdr:cNvSpPr>
      </xdr:nvSpPr>
      <xdr:spPr>
        <a:xfrm>
          <a:off x="4333875" y="10953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11</xdr:row>
      <xdr:rowOff>0</xdr:rowOff>
    </xdr:from>
    <xdr:to>
      <xdr:col>6</xdr:col>
      <xdr:colOff>476250</xdr:colOff>
      <xdr:row>11</xdr:row>
      <xdr:rowOff>0</xdr:rowOff>
    </xdr:to>
    <xdr:sp>
      <xdr:nvSpPr>
        <xdr:cNvPr id="3" name="AutoShape 130"/>
        <xdr:cNvSpPr>
          <a:spLocks/>
        </xdr:cNvSpPr>
      </xdr:nvSpPr>
      <xdr:spPr>
        <a:xfrm>
          <a:off x="4333875" y="1781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9</xdr:row>
      <xdr:rowOff>95250</xdr:rowOff>
    </xdr:from>
    <xdr:to>
      <xdr:col>6</xdr:col>
      <xdr:colOff>476250</xdr:colOff>
      <xdr:row>9</xdr:row>
      <xdr:rowOff>95250</xdr:rowOff>
    </xdr:to>
    <xdr:sp>
      <xdr:nvSpPr>
        <xdr:cNvPr id="4" name="AutoShape 131"/>
        <xdr:cNvSpPr>
          <a:spLocks/>
        </xdr:cNvSpPr>
      </xdr:nvSpPr>
      <xdr:spPr>
        <a:xfrm>
          <a:off x="43338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8</xdr:row>
      <xdr:rowOff>28575</xdr:rowOff>
    </xdr:from>
    <xdr:to>
      <xdr:col>6</xdr:col>
      <xdr:colOff>476250</xdr:colOff>
      <xdr:row>8</xdr:row>
      <xdr:rowOff>28575</xdr:rowOff>
    </xdr:to>
    <xdr:sp>
      <xdr:nvSpPr>
        <xdr:cNvPr id="5" name="AutoShape 132"/>
        <xdr:cNvSpPr>
          <a:spLocks/>
        </xdr:cNvSpPr>
      </xdr:nvSpPr>
      <xdr:spPr>
        <a:xfrm>
          <a:off x="4333875" y="13239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12</xdr:row>
      <xdr:rowOff>66675</xdr:rowOff>
    </xdr:from>
    <xdr:to>
      <xdr:col>6</xdr:col>
      <xdr:colOff>476250</xdr:colOff>
      <xdr:row>12</xdr:row>
      <xdr:rowOff>66675</xdr:rowOff>
    </xdr:to>
    <xdr:sp>
      <xdr:nvSpPr>
        <xdr:cNvPr id="6" name="AutoShape 133"/>
        <xdr:cNvSpPr>
          <a:spLocks/>
        </xdr:cNvSpPr>
      </xdr:nvSpPr>
      <xdr:spPr>
        <a:xfrm>
          <a:off x="4333875" y="2009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5</xdr:row>
      <xdr:rowOff>57150</xdr:rowOff>
    </xdr:from>
    <xdr:to>
      <xdr:col>6</xdr:col>
      <xdr:colOff>476250</xdr:colOff>
      <xdr:row>5</xdr:row>
      <xdr:rowOff>57150</xdr:rowOff>
    </xdr:to>
    <xdr:sp>
      <xdr:nvSpPr>
        <xdr:cNvPr id="7" name="AutoShape 134"/>
        <xdr:cNvSpPr>
          <a:spLocks/>
        </xdr:cNvSpPr>
      </xdr:nvSpPr>
      <xdr:spPr>
        <a:xfrm>
          <a:off x="4333875" y="866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3</xdr:row>
      <xdr:rowOff>152400</xdr:rowOff>
    </xdr:from>
    <xdr:to>
      <xdr:col>6</xdr:col>
      <xdr:colOff>476250</xdr:colOff>
      <xdr:row>3</xdr:row>
      <xdr:rowOff>152400</xdr:rowOff>
    </xdr:to>
    <xdr:sp>
      <xdr:nvSpPr>
        <xdr:cNvPr id="8" name="AutoShape 135"/>
        <xdr:cNvSpPr>
          <a:spLocks/>
        </xdr:cNvSpPr>
      </xdr:nvSpPr>
      <xdr:spPr>
        <a:xfrm>
          <a:off x="4333875" y="638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3</xdr:row>
      <xdr:rowOff>38100</xdr:rowOff>
    </xdr:from>
    <xdr:to>
      <xdr:col>6</xdr:col>
      <xdr:colOff>200025</xdr:colOff>
      <xdr:row>3</xdr:row>
      <xdr:rowOff>38100</xdr:rowOff>
    </xdr:to>
    <xdr:sp>
      <xdr:nvSpPr>
        <xdr:cNvPr id="9" name="AutoShape 136"/>
        <xdr:cNvSpPr>
          <a:spLocks/>
        </xdr:cNvSpPr>
      </xdr:nvSpPr>
      <xdr:spPr>
        <a:xfrm flipH="1">
          <a:off x="3933825" y="523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13</xdr:row>
      <xdr:rowOff>19050</xdr:rowOff>
    </xdr:from>
    <xdr:to>
      <xdr:col>6</xdr:col>
      <xdr:colOff>200025</xdr:colOff>
      <xdr:row>13</xdr:row>
      <xdr:rowOff>19050</xdr:rowOff>
    </xdr:to>
    <xdr:sp>
      <xdr:nvSpPr>
        <xdr:cNvPr id="10" name="AutoShape 137"/>
        <xdr:cNvSpPr>
          <a:spLocks/>
        </xdr:cNvSpPr>
      </xdr:nvSpPr>
      <xdr:spPr>
        <a:xfrm flipH="1">
          <a:off x="3933825" y="21240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628650</xdr:colOff>
      <xdr:row>3</xdr:row>
      <xdr:rowOff>38100</xdr:rowOff>
    </xdr:from>
    <xdr:to>
      <xdr:col>5</xdr:col>
      <xdr:colOff>628650</xdr:colOff>
      <xdr:row>13</xdr:row>
      <xdr:rowOff>19050</xdr:rowOff>
    </xdr:to>
    <xdr:sp>
      <xdr:nvSpPr>
        <xdr:cNvPr id="11" name="AutoShape 138"/>
        <xdr:cNvSpPr>
          <a:spLocks/>
        </xdr:cNvSpPr>
      </xdr:nvSpPr>
      <xdr:spPr>
        <a:xfrm>
          <a:off x="4057650" y="523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457200</xdr:colOff>
      <xdr:row>3</xdr:row>
      <xdr:rowOff>38100</xdr:rowOff>
    </xdr:from>
    <xdr:to>
      <xdr:col>10</xdr:col>
      <xdr:colOff>28575</xdr:colOff>
      <xdr:row>6</xdr:row>
      <xdr:rowOff>123825</xdr:rowOff>
    </xdr:to>
    <xdr:sp>
      <xdr:nvSpPr>
        <xdr:cNvPr id="12" name="AutoShape 139"/>
        <xdr:cNvSpPr>
          <a:spLocks/>
        </xdr:cNvSpPr>
      </xdr:nvSpPr>
      <xdr:spPr>
        <a:xfrm>
          <a:off x="4572000" y="523875"/>
          <a:ext cx="2314575" cy="571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123825</xdr:rowOff>
    </xdr:from>
    <xdr:to>
      <xdr:col>10</xdr:col>
      <xdr:colOff>676275</xdr:colOff>
      <xdr:row>6</xdr:row>
      <xdr:rowOff>123825</xdr:rowOff>
    </xdr:to>
    <xdr:sp>
      <xdr:nvSpPr>
        <xdr:cNvPr id="13" name="AutoShape 140"/>
        <xdr:cNvSpPr>
          <a:spLocks/>
        </xdr:cNvSpPr>
      </xdr:nvSpPr>
      <xdr:spPr>
        <a:xfrm>
          <a:off x="6886575" y="109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676275</xdr:colOff>
      <xdr:row>6</xdr:row>
      <xdr:rowOff>123825</xdr:rowOff>
    </xdr:from>
    <xdr:to>
      <xdr:col>10</xdr:col>
      <xdr:colOff>676275</xdr:colOff>
      <xdr:row>13</xdr:row>
      <xdr:rowOff>19050</xdr:rowOff>
    </xdr:to>
    <xdr:sp>
      <xdr:nvSpPr>
        <xdr:cNvPr id="14" name="AutoShape 141"/>
        <xdr:cNvSpPr>
          <a:spLocks/>
        </xdr:cNvSpPr>
      </xdr:nvSpPr>
      <xdr:spPr>
        <a:xfrm>
          <a:off x="7534275" y="10953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457200</xdr:colOff>
      <xdr:row>13</xdr:row>
      <xdr:rowOff>28575</xdr:rowOff>
    </xdr:from>
    <xdr:to>
      <xdr:col>6</xdr:col>
      <xdr:colOff>590550</xdr:colOff>
      <xdr:row>13</xdr:row>
      <xdr:rowOff>28575</xdr:rowOff>
    </xdr:to>
    <xdr:sp>
      <xdr:nvSpPr>
        <xdr:cNvPr id="15" name="AutoShape 142"/>
        <xdr:cNvSpPr>
          <a:spLocks/>
        </xdr:cNvSpPr>
      </xdr:nvSpPr>
      <xdr:spPr>
        <a:xfrm>
          <a:off x="4572000" y="21336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285750</xdr:colOff>
      <xdr:row>13</xdr:row>
      <xdr:rowOff>28575</xdr:rowOff>
    </xdr:from>
    <xdr:to>
      <xdr:col>7</xdr:col>
      <xdr:colOff>419100</xdr:colOff>
      <xdr:row>13</xdr:row>
      <xdr:rowOff>28575</xdr:rowOff>
    </xdr:to>
    <xdr:sp>
      <xdr:nvSpPr>
        <xdr:cNvPr id="16" name="AutoShape 143"/>
        <xdr:cNvSpPr>
          <a:spLocks/>
        </xdr:cNvSpPr>
      </xdr:nvSpPr>
      <xdr:spPr>
        <a:xfrm>
          <a:off x="5086350" y="21336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28575</xdr:rowOff>
    </xdr:from>
    <xdr:to>
      <xdr:col>7</xdr:col>
      <xdr:colOff>161925</xdr:colOff>
      <xdr:row>13</xdr:row>
      <xdr:rowOff>28575</xdr:rowOff>
    </xdr:to>
    <xdr:sp>
      <xdr:nvSpPr>
        <xdr:cNvPr id="17" name="AutoShape 144"/>
        <xdr:cNvSpPr>
          <a:spLocks/>
        </xdr:cNvSpPr>
      </xdr:nvSpPr>
      <xdr:spPr>
        <a:xfrm>
          <a:off x="4829175" y="21336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114300</xdr:colOff>
      <xdr:row>13</xdr:row>
      <xdr:rowOff>28575</xdr:rowOff>
    </xdr:from>
    <xdr:to>
      <xdr:col>8</xdr:col>
      <xdr:colOff>247650</xdr:colOff>
      <xdr:row>13</xdr:row>
      <xdr:rowOff>28575</xdr:rowOff>
    </xdr:to>
    <xdr:sp>
      <xdr:nvSpPr>
        <xdr:cNvPr id="18" name="AutoShape 145"/>
        <xdr:cNvSpPr>
          <a:spLocks/>
        </xdr:cNvSpPr>
      </xdr:nvSpPr>
      <xdr:spPr>
        <a:xfrm>
          <a:off x="5600700" y="21336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542925</xdr:colOff>
      <xdr:row>13</xdr:row>
      <xdr:rowOff>28575</xdr:rowOff>
    </xdr:from>
    <xdr:to>
      <xdr:col>7</xdr:col>
      <xdr:colOff>676275</xdr:colOff>
      <xdr:row>13</xdr:row>
      <xdr:rowOff>28575</xdr:rowOff>
    </xdr:to>
    <xdr:sp>
      <xdr:nvSpPr>
        <xdr:cNvPr id="19" name="AutoShape 146"/>
        <xdr:cNvSpPr>
          <a:spLocks/>
        </xdr:cNvSpPr>
      </xdr:nvSpPr>
      <xdr:spPr>
        <a:xfrm>
          <a:off x="5343525" y="21336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628650</xdr:colOff>
      <xdr:row>13</xdr:row>
      <xdr:rowOff>28575</xdr:rowOff>
    </xdr:from>
    <xdr:to>
      <xdr:col>9</xdr:col>
      <xdr:colOff>76200</xdr:colOff>
      <xdr:row>13</xdr:row>
      <xdr:rowOff>28575</xdr:rowOff>
    </xdr:to>
    <xdr:sp>
      <xdr:nvSpPr>
        <xdr:cNvPr id="20" name="AutoShape 147"/>
        <xdr:cNvSpPr>
          <a:spLocks/>
        </xdr:cNvSpPr>
      </xdr:nvSpPr>
      <xdr:spPr>
        <a:xfrm>
          <a:off x="6115050" y="21336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371475</xdr:colOff>
      <xdr:row>13</xdr:row>
      <xdr:rowOff>28575</xdr:rowOff>
    </xdr:from>
    <xdr:to>
      <xdr:col>8</xdr:col>
      <xdr:colOff>504825</xdr:colOff>
      <xdr:row>13</xdr:row>
      <xdr:rowOff>28575</xdr:rowOff>
    </xdr:to>
    <xdr:sp>
      <xdr:nvSpPr>
        <xdr:cNvPr id="21" name="AutoShape 148"/>
        <xdr:cNvSpPr>
          <a:spLocks/>
        </xdr:cNvSpPr>
      </xdr:nvSpPr>
      <xdr:spPr>
        <a:xfrm>
          <a:off x="5857875" y="21336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457200</xdr:colOff>
      <xdr:row>13</xdr:row>
      <xdr:rowOff>28575</xdr:rowOff>
    </xdr:from>
    <xdr:to>
      <xdr:col>9</xdr:col>
      <xdr:colOff>590550</xdr:colOff>
      <xdr:row>13</xdr:row>
      <xdr:rowOff>28575</xdr:rowOff>
    </xdr:to>
    <xdr:sp>
      <xdr:nvSpPr>
        <xdr:cNvPr id="22" name="AutoShape 149"/>
        <xdr:cNvSpPr>
          <a:spLocks/>
        </xdr:cNvSpPr>
      </xdr:nvSpPr>
      <xdr:spPr>
        <a:xfrm>
          <a:off x="6629400" y="21336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200025</xdr:colOff>
      <xdr:row>13</xdr:row>
      <xdr:rowOff>28575</xdr:rowOff>
    </xdr:from>
    <xdr:to>
      <xdr:col>9</xdr:col>
      <xdr:colOff>333375</xdr:colOff>
      <xdr:row>13</xdr:row>
      <xdr:rowOff>28575</xdr:rowOff>
    </xdr:to>
    <xdr:sp>
      <xdr:nvSpPr>
        <xdr:cNvPr id="23" name="AutoShape 150"/>
        <xdr:cNvSpPr>
          <a:spLocks/>
        </xdr:cNvSpPr>
      </xdr:nvSpPr>
      <xdr:spPr>
        <a:xfrm>
          <a:off x="6372225" y="21336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13</xdr:row>
      <xdr:rowOff>28575</xdr:rowOff>
    </xdr:from>
    <xdr:to>
      <xdr:col>10</xdr:col>
      <xdr:colOff>419100</xdr:colOff>
      <xdr:row>13</xdr:row>
      <xdr:rowOff>28575</xdr:rowOff>
    </xdr:to>
    <xdr:sp>
      <xdr:nvSpPr>
        <xdr:cNvPr id="24" name="AutoShape 151"/>
        <xdr:cNvSpPr>
          <a:spLocks/>
        </xdr:cNvSpPr>
      </xdr:nvSpPr>
      <xdr:spPr>
        <a:xfrm>
          <a:off x="7143750" y="21336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28575</xdr:rowOff>
    </xdr:from>
    <xdr:to>
      <xdr:col>10</xdr:col>
      <xdr:colOff>161925</xdr:colOff>
      <xdr:row>13</xdr:row>
      <xdr:rowOff>28575</xdr:rowOff>
    </xdr:to>
    <xdr:sp>
      <xdr:nvSpPr>
        <xdr:cNvPr id="25" name="AutoShape 152"/>
        <xdr:cNvSpPr>
          <a:spLocks/>
        </xdr:cNvSpPr>
      </xdr:nvSpPr>
      <xdr:spPr>
        <a:xfrm>
          <a:off x="6886575" y="21336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542925</xdr:colOff>
      <xdr:row>13</xdr:row>
      <xdr:rowOff>19050</xdr:rowOff>
    </xdr:from>
    <xdr:to>
      <xdr:col>10</xdr:col>
      <xdr:colOff>676275</xdr:colOff>
      <xdr:row>13</xdr:row>
      <xdr:rowOff>19050</xdr:rowOff>
    </xdr:to>
    <xdr:sp>
      <xdr:nvSpPr>
        <xdr:cNvPr id="26" name="AutoShape 153"/>
        <xdr:cNvSpPr>
          <a:spLocks/>
        </xdr:cNvSpPr>
      </xdr:nvSpPr>
      <xdr:spPr>
        <a:xfrm>
          <a:off x="7400925" y="2124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542925</xdr:colOff>
      <xdr:row>13</xdr:row>
      <xdr:rowOff>19050</xdr:rowOff>
    </xdr:from>
    <xdr:to>
      <xdr:col>11</xdr:col>
      <xdr:colOff>114300</xdr:colOff>
      <xdr:row>13</xdr:row>
      <xdr:rowOff>133350</xdr:rowOff>
    </xdr:to>
    <xdr:sp>
      <xdr:nvSpPr>
        <xdr:cNvPr id="27" name="AutoShape 154"/>
        <xdr:cNvSpPr>
          <a:spLocks/>
        </xdr:cNvSpPr>
      </xdr:nvSpPr>
      <xdr:spPr>
        <a:xfrm>
          <a:off x="7400925" y="2124075"/>
          <a:ext cx="2571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133350</xdr:colOff>
      <xdr:row>13</xdr:row>
      <xdr:rowOff>133350</xdr:rowOff>
    </xdr:from>
    <xdr:to>
      <xdr:col>6</xdr:col>
      <xdr:colOff>257175</xdr:colOff>
      <xdr:row>14</xdr:row>
      <xdr:rowOff>85725</xdr:rowOff>
    </xdr:to>
    <xdr:sp>
      <xdr:nvSpPr>
        <xdr:cNvPr id="28" name="AutoShape 155"/>
        <xdr:cNvSpPr>
          <a:spLocks/>
        </xdr:cNvSpPr>
      </xdr:nvSpPr>
      <xdr:spPr>
        <a:xfrm rot="11104776" flipV="1">
          <a:off x="4248150" y="2238375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571500</xdr:colOff>
      <xdr:row>13</xdr:row>
      <xdr:rowOff>133350</xdr:rowOff>
    </xdr:from>
    <xdr:to>
      <xdr:col>7</xdr:col>
      <xdr:colOff>9525</xdr:colOff>
      <xdr:row>14</xdr:row>
      <xdr:rowOff>85725</xdr:rowOff>
    </xdr:to>
    <xdr:sp>
      <xdr:nvSpPr>
        <xdr:cNvPr id="29" name="AutoShape 156"/>
        <xdr:cNvSpPr>
          <a:spLocks/>
        </xdr:cNvSpPr>
      </xdr:nvSpPr>
      <xdr:spPr>
        <a:xfrm rot="11104776" flipV="1">
          <a:off x="4686300" y="2238375"/>
          <a:ext cx="1238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428625</xdr:colOff>
      <xdr:row>13</xdr:row>
      <xdr:rowOff>133350</xdr:rowOff>
    </xdr:from>
    <xdr:to>
      <xdr:col>6</xdr:col>
      <xdr:colOff>561975</xdr:colOff>
      <xdr:row>14</xdr:row>
      <xdr:rowOff>85725</xdr:rowOff>
    </xdr:to>
    <xdr:sp>
      <xdr:nvSpPr>
        <xdr:cNvPr id="30" name="AutoShape 157"/>
        <xdr:cNvSpPr>
          <a:spLocks/>
        </xdr:cNvSpPr>
      </xdr:nvSpPr>
      <xdr:spPr>
        <a:xfrm rot="11104776" flipV="1">
          <a:off x="4543425" y="2238375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266700</xdr:colOff>
      <xdr:row>13</xdr:row>
      <xdr:rowOff>133350</xdr:rowOff>
    </xdr:from>
    <xdr:to>
      <xdr:col>6</xdr:col>
      <xdr:colOff>400050</xdr:colOff>
      <xdr:row>14</xdr:row>
      <xdr:rowOff>85725</xdr:rowOff>
    </xdr:to>
    <xdr:sp>
      <xdr:nvSpPr>
        <xdr:cNvPr id="31" name="AutoShape 158"/>
        <xdr:cNvSpPr>
          <a:spLocks/>
        </xdr:cNvSpPr>
      </xdr:nvSpPr>
      <xdr:spPr>
        <a:xfrm rot="11104776" flipV="1">
          <a:off x="4381500" y="2238375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333375</xdr:colOff>
      <xdr:row>13</xdr:row>
      <xdr:rowOff>19050</xdr:rowOff>
    </xdr:from>
    <xdr:to>
      <xdr:col>6</xdr:col>
      <xdr:colOff>590550</xdr:colOff>
      <xdr:row>13</xdr:row>
      <xdr:rowOff>133350</xdr:rowOff>
    </xdr:to>
    <xdr:sp>
      <xdr:nvSpPr>
        <xdr:cNvPr id="32" name="AutoShape 159"/>
        <xdr:cNvSpPr>
          <a:spLocks/>
        </xdr:cNvSpPr>
      </xdr:nvSpPr>
      <xdr:spPr>
        <a:xfrm>
          <a:off x="4448175" y="2124075"/>
          <a:ext cx="2571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13</xdr:row>
      <xdr:rowOff>142875</xdr:rowOff>
    </xdr:from>
    <xdr:to>
      <xdr:col>7</xdr:col>
      <xdr:colOff>28575</xdr:colOff>
      <xdr:row>13</xdr:row>
      <xdr:rowOff>142875</xdr:rowOff>
    </xdr:to>
    <xdr:sp>
      <xdr:nvSpPr>
        <xdr:cNvPr id="33" name="AutoShape 160"/>
        <xdr:cNvSpPr>
          <a:spLocks/>
        </xdr:cNvSpPr>
      </xdr:nvSpPr>
      <xdr:spPr>
        <a:xfrm>
          <a:off x="4314825" y="22479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419100</xdr:colOff>
      <xdr:row>13</xdr:row>
      <xdr:rowOff>133350</xdr:rowOff>
    </xdr:from>
    <xdr:to>
      <xdr:col>11</xdr:col>
      <xdr:colOff>247650</xdr:colOff>
      <xdr:row>13</xdr:row>
      <xdr:rowOff>133350</xdr:rowOff>
    </xdr:to>
    <xdr:sp>
      <xdr:nvSpPr>
        <xdr:cNvPr id="34" name="AutoShape 161"/>
        <xdr:cNvSpPr>
          <a:spLocks/>
        </xdr:cNvSpPr>
      </xdr:nvSpPr>
      <xdr:spPr>
        <a:xfrm>
          <a:off x="7277100" y="22383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13</xdr:row>
      <xdr:rowOff>133350</xdr:rowOff>
    </xdr:from>
    <xdr:to>
      <xdr:col>10</xdr:col>
      <xdr:colOff>419100</xdr:colOff>
      <xdr:row>14</xdr:row>
      <xdr:rowOff>85725</xdr:rowOff>
    </xdr:to>
    <xdr:sp>
      <xdr:nvSpPr>
        <xdr:cNvPr id="35" name="AutoShape 162"/>
        <xdr:cNvSpPr>
          <a:spLocks/>
        </xdr:cNvSpPr>
      </xdr:nvSpPr>
      <xdr:spPr>
        <a:xfrm rot="11104776" flipV="1">
          <a:off x="7143750" y="2238375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457200</xdr:colOff>
      <xdr:row>13</xdr:row>
      <xdr:rowOff>133350</xdr:rowOff>
    </xdr:from>
    <xdr:to>
      <xdr:col>10</xdr:col>
      <xdr:colOff>590550</xdr:colOff>
      <xdr:row>14</xdr:row>
      <xdr:rowOff>85725</xdr:rowOff>
    </xdr:to>
    <xdr:sp>
      <xdr:nvSpPr>
        <xdr:cNvPr id="36" name="AutoShape 163"/>
        <xdr:cNvSpPr>
          <a:spLocks/>
        </xdr:cNvSpPr>
      </xdr:nvSpPr>
      <xdr:spPr>
        <a:xfrm rot="11104776" flipV="1">
          <a:off x="7315200" y="2238375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647700</xdr:colOff>
      <xdr:row>13</xdr:row>
      <xdr:rowOff>133350</xdr:rowOff>
    </xdr:from>
    <xdr:to>
      <xdr:col>11</xdr:col>
      <xdr:colOff>85725</xdr:colOff>
      <xdr:row>14</xdr:row>
      <xdr:rowOff>85725</xdr:rowOff>
    </xdr:to>
    <xdr:sp>
      <xdr:nvSpPr>
        <xdr:cNvPr id="37" name="AutoShape 164"/>
        <xdr:cNvSpPr>
          <a:spLocks/>
        </xdr:cNvSpPr>
      </xdr:nvSpPr>
      <xdr:spPr>
        <a:xfrm rot="11104776" flipV="1">
          <a:off x="7505700" y="2238375"/>
          <a:ext cx="1238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114300</xdr:colOff>
      <xdr:row>13</xdr:row>
      <xdr:rowOff>133350</xdr:rowOff>
    </xdr:from>
    <xdr:to>
      <xdr:col>11</xdr:col>
      <xdr:colOff>247650</xdr:colOff>
      <xdr:row>14</xdr:row>
      <xdr:rowOff>85725</xdr:rowOff>
    </xdr:to>
    <xdr:sp>
      <xdr:nvSpPr>
        <xdr:cNvPr id="38" name="AutoShape 165"/>
        <xdr:cNvSpPr>
          <a:spLocks/>
        </xdr:cNvSpPr>
      </xdr:nvSpPr>
      <xdr:spPr>
        <a:xfrm rot="11104776" flipV="1">
          <a:off x="7658100" y="2238375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628650</xdr:colOff>
      <xdr:row>12</xdr:row>
      <xdr:rowOff>133350</xdr:rowOff>
    </xdr:from>
    <xdr:to>
      <xdr:col>11</xdr:col>
      <xdr:colOff>19050</xdr:colOff>
      <xdr:row>13</xdr:row>
      <xdr:rowOff>38100</xdr:rowOff>
    </xdr:to>
    <xdr:sp>
      <xdr:nvSpPr>
        <xdr:cNvPr id="39" name="AutoShape 166"/>
        <xdr:cNvSpPr>
          <a:spLocks/>
        </xdr:cNvSpPr>
      </xdr:nvSpPr>
      <xdr:spPr>
        <a:xfrm flipH="1">
          <a:off x="7486650" y="2076450"/>
          <a:ext cx="762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419100</xdr:colOff>
      <xdr:row>12</xdr:row>
      <xdr:rowOff>142875</xdr:rowOff>
    </xdr:from>
    <xdr:to>
      <xdr:col>6</xdr:col>
      <xdr:colOff>495300</xdr:colOff>
      <xdr:row>13</xdr:row>
      <xdr:rowOff>47625</xdr:rowOff>
    </xdr:to>
    <xdr:sp>
      <xdr:nvSpPr>
        <xdr:cNvPr id="40" name="AutoShape 167"/>
        <xdr:cNvSpPr>
          <a:spLocks/>
        </xdr:cNvSpPr>
      </xdr:nvSpPr>
      <xdr:spPr>
        <a:xfrm flipH="1">
          <a:off x="4533900" y="2085975"/>
          <a:ext cx="762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200025</xdr:colOff>
      <xdr:row>2</xdr:row>
      <xdr:rowOff>85725</xdr:rowOff>
    </xdr:from>
    <xdr:to>
      <xdr:col>9</xdr:col>
      <xdr:colOff>457200</xdr:colOff>
      <xdr:row>6</xdr:row>
      <xdr:rowOff>9525</xdr:rowOff>
    </xdr:to>
    <xdr:sp>
      <xdr:nvSpPr>
        <xdr:cNvPr id="41" name="AutoShape 168"/>
        <xdr:cNvSpPr>
          <a:spLocks/>
        </xdr:cNvSpPr>
      </xdr:nvSpPr>
      <xdr:spPr>
        <a:xfrm flipH="1">
          <a:off x="6372225" y="409575"/>
          <a:ext cx="2571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200025</xdr:colOff>
      <xdr:row>6</xdr:row>
      <xdr:rowOff>9525</xdr:rowOff>
    </xdr:from>
    <xdr:to>
      <xdr:col>9</xdr:col>
      <xdr:colOff>200025</xdr:colOff>
      <xdr:row>17</xdr:row>
      <xdr:rowOff>57150</xdr:rowOff>
    </xdr:to>
    <xdr:sp>
      <xdr:nvSpPr>
        <xdr:cNvPr id="42" name="AutoShape 169"/>
        <xdr:cNvSpPr>
          <a:spLocks/>
        </xdr:cNvSpPr>
      </xdr:nvSpPr>
      <xdr:spPr>
        <a:xfrm>
          <a:off x="6372225" y="981075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123825</xdr:rowOff>
    </xdr:from>
    <xdr:to>
      <xdr:col>10</xdr:col>
      <xdr:colOff>28575</xdr:colOff>
      <xdr:row>17</xdr:row>
      <xdr:rowOff>57150</xdr:rowOff>
    </xdr:to>
    <xdr:sp>
      <xdr:nvSpPr>
        <xdr:cNvPr id="43" name="AutoShape 170"/>
        <xdr:cNvSpPr>
          <a:spLocks/>
        </xdr:cNvSpPr>
      </xdr:nvSpPr>
      <xdr:spPr>
        <a:xfrm flipH="1">
          <a:off x="6886575" y="1095375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676275</xdr:colOff>
      <xdr:row>13</xdr:row>
      <xdr:rowOff>85725</xdr:rowOff>
    </xdr:from>
    <xdr:to>
      <xdr:col>10</xdr:col>
      <xdr:colOff>676275</xdr:colOff>
      <xdr:row>17</xdr:row>
      <xdr:rowOff>57150</xdr:rowOff>
    </xdr:to>
    <xdr:sp>
      <xdr:nvSpPr>
        <xdr:cNvPr id="44" name="AutoShape 171"/>
        <xdr:cNvSpPr>
          <a:spLocks/>
        </xdr:cNvSpPr>
      </xdr:nvSpPr>
      <xdr:spPr>
        <a:xfrm>
          <a:off x="7534275" y="21907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676275</xdr:colOff>
      <xdr:row>6</xdr:row>
      <xdr:rowOff>123825</xdr:rowOff>
    </xdr:from>
    <xdr:to>
      <xdr:col>12</xdr:col>
      <xdr:colOff>200025</xdr:colOff>
      <xdr:row>6</xdr:row>
      <xdr:rowOff>123825</xdr:rowOff>
    </xdr:to>
    <xdr:sp>
      <xdr:nvSpPr>
        <xdr:cNvPr id="45" name="AutoShape 172"/>
        <xdr:cNvSpPr>
          <a:spLocks/>
        </xdr:cNvSpPr>
      </xdr:nvSpPr>
      <xdr:spPr>
        <a:xfrm>
          <a:off x="7534275" y="10953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0</xdr:rowOff>
    </xdr:from>
    <xdr:to>
      <xdr:col>12</xdr:col>
      <xdr:colOff>238125</xdr:colOff>
      <xdr:row>13</xdr:row>
      <xdr:rowOff>0</xdr:rowOff>
    </xdr:to>
    <xdr:sp>
      <xdr:nvSpPr>
        <xdr:cNvPr id="46" name="AutoShape 173"/>
        <xdr:cNvSpPr>
          <a:spLocks/>
        </xdr:cNvSpPr>
      </xdr:nvSpPr>
      <xdr:spPr>
        <a:xfrm>
          <a:off x="7562850" y="21050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628650</xdr:colOff>
      <xdr:row>6</xdr:row>
      <xdr:rowOff>76200</xdr:rowOff>
    </xdr:from>
    <xdr:to>
      <xdr:col>11</xdr:col>
      <xdr:colOff>19050</xdr:colOff>
      <xdr:row>6</xdr:row>
      <xdr:rowOff>142875</xdr:rowOff>
    </xdr:to>
    <xdr:sp>
      <xdr:nvSpPr>
        <xdr:cNvPr id="47" name="AutoShape 174"/>
        <xdr:cNvSpPr>
          <a:spLocks/>
        </xdr:cNvSpPr>
      </xdr:nvSpPr>
      <xdr:spPr>
        <a:xfrm flipH="1">
          <a:off x="7486650" y="1047750"/>
          <a:ext cx="762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514350</xdr:colOff>
      <xdr:row>8</xdr:row>
      <xdr:rowOff>142875</xdr:rowOff>
    </xdr:from>
    <xdr:to>
      <xdr:col>11</xdr:col>
      <xdr:colOff>85725</xdr:colOff>
      <xdr:row>9</xdr:row>
      <xdr:rowOff>95250</xdr:rowOff>
    </xdr:to>
    <xdr:sp>
      <xdr:nvSpPr>
        <xdr:cNvPr id="48" name="AutoShape 175"/>
        <xdr:cNvSpPr>
          <a:spLocks/>
        </xdr:cNvSpPr>
      </xdr:nvSpPr>
      <xdr:spPr>
        <a:xfrm rot="11576790">
          <a:off x="7372350" y="1438275"/>
          <a:ext cx="257175" cy="1143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457200</xdr:colOff>
      <xdr:row>13</xdr:row>
      <xdr:rowOff>85725</xdr:rowOff>
    </xdr:from>
    <xdr:to>
      <xdr:col>6</xdr:col>
      <xdr:colOff>457200</xdr:colOff>
      <xdr:row>17</xdr:row>
      <xdr:rowOff>57150</xdr:rowOff>
    </xdr:to>
    <xdr:sp>
      <xdr:nvSpPr>
        <xdr:cNvPr id="49" name="AutoShape 176"/>
        <xdr:cNvSpPr>
          <a:spLocks/>
        </xdr:cNvSpPr>
      </xdr:nvSpPr>
      <xdr:spPr>
        <a:xfrm>
          <a:off x="4572000" y="21907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457200</xdr:colOff>
      <xdr:row>16</xdr:row>
      <xdr:rowOff>104775</xdr:rowOff>
    </xdr:from>
    <xdr:to>
      <xdr:col>9</xdr:col>
      <xdr:colOff>200025</xdr:colOff>
      <xdr:row>16</xdr:row>
      <xdr:rowOff>104775</xdr:rowOff>
    </xdr:to>
    <xdr:sp>
      <xdr:nvSpPr>
        <xdr:cNvPr id="50" name="AutoShape 177"/>
        <xdr:cNvSpPr>
          <a:spLocks/>
        </xdr:cNvSpPr>
      </xdr:nvSpPr>
      <xdr:spPr>
        <a:xfrm>
          <a:off x="4572000" y="2695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200025</xdr:colOff>
      <xdr:row>16</xdr:row>
      <xdr:rowOff>104775</xdr:rowOff>
    </xdr:from>
    <xdr:to>
      <xdr:col>10</xdr:col>
      <xdr:colOff>28575</xdr:colOff>
      <xdr:row>16</xdr:row>
      <xdr:rowOff>104775</xdr:rowOff>
    </xdr:to>
    <xdr:sp>
      <xdr:nvSpPr>
        <xdr:cNvPr id="51" name="AutoShape 178"/>
        <xdr:cNvSpPr>
          <a:spLocks/>
        </xdr:cNvSpPr>
      </xdr:nvSpPr>
      <xdr:spPr>
        <a:xfrm>
          <a:off x="6372225" y="26955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</xdr:colOff>
      <xdr:row>16</xdr:row>
      <xdr:rowOff>104775</xdr:rowOff>
    </xdr:from>
    <xdr:to>
      <xdr:col>10</xdr:col>
      <xdr:colOff>676275</xdr:colOff>
      <xdr:row>16</xdr:row>
      <xdr:rowOff>104775</xdr:rowOff>
    </xdr:to>
    <xdr:sp>
      <xdr:nvSpPr>
        <xdr:cNvPr id="52" name="AutoShape 179"/>
        <xdr:cNvSpPr>
          <a:spLocks/>
        </xdr:cNvSpPr>
      </xdr:nvSpPr>
      <xdr:spPr>
        <a:xfrm>
          <a:off x="6886575" y="26955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76200</xdr:colOff>
      <xdr:row>6</xdr:row>
      <xdr:rowOff>123825</xdr:rowOff>
    </xdr:from>
    <xdr:to>
      <xdr:col>12</xdr:col>
      <xdr:colOff>76200</xdr:colOff>
      <xdr:row>13</xdr:row>
      <xdr:rowOff>19050</xdr:rowOff>
    </xdr:to>
    <xdr:sp>
      <xdr:nvSpPr>
        <xdr:cNvPr id="53" name="AutoShape 180"/>
        <xdr:cNvSpPr>
          <a:spLocks/>
        </xdr:cNvSpPr>
      </xdr:nvSpPr>
      <xdr:spPr>
        <a:xfrm>
          <a:off x="8305800" y="10953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266700</xdr:colOff>
      <xdr:row>27</xdr:row>
      <xdr:rowOff>28575</xdr:rowOff>
    </xdr:from>
    <xdr:to>
      <xdr:col>12</xdr:col>
      <xdr:colOff>523875</xdr:colOff>
      <xdr:row>38</xdr:row>
      <xdr:rowOff>38100</xdr:rowOff>
    </xdr:to>
    <xdr:sp>
      <xdr:nvSpPr>
        <xdr:cNvPr id="54" name="AutoShape 519"/>
        <xdr:cNvSpPr>
          <a:spLocks/>
        </xdr:cNvSpPr>
      </xdr:nvSpPr>
      <xdr:spPr>
        <a:xfrm>
          <a:off x="8496300" y="4400550"/>
          <a:ext cx="257175" cy="179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266700</xdr:colOff>
      <xdr:row>31</xdr:row>
      <xdr:rowOff>76200</xdr:rowOff>
    </xdr:from>
    <xdr:to>
      <xdr:col>12</xdr:col>
      <xdr:colOff>523875</xdr:colOff>
      <xdr:row>31</xdr:row>
      <xdr:rowOff>76200</xdr:rowOff>
    </xdr:to>
    <xdr:sp>
      <xdr:nvSpPr>
        <xdr:cNvPr id="55" name="AutoShape 520"/>
        <xdr:cNvSpPr>
          <a:spLocks/>
        </xdr:cNvSpPr>
      </xdr:nvSpPr>
      <xdr:spPr>
        <a:xfrm>
          <a:off x="8496300" y="50958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266700</xdr:colOff>
      <xdr:row>35</xdr:row>
      <xdr:rowOff>114300</xdr:rowOff>
    </xdr:from>
    <xdr:to>
      <xdr:col>12</xdr:col>
      <xdr:colOff>523875</xdr:colOff>
      <xdr:row>35</xdr:row>
      <xdr:rowOff>114300</xdr:rowOff>
    </xdr:to>
    <xdr:sp>
      <xdr:nvSpPr>
        <xdr:cNvPr id="56" name="AutoShape 521"/>
        <xdr:cNvSpPr>
          <a:spLocks/>
        </xdr:cNvSpPr>
      </xdr:nvSpPr>
      <xdr:spPr>
        <a:xfrm>
          <a:off x="8496300" y="5781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266700</xdr:colOff>
      <xdr:row>34</xdr:row>
      <xdr:rowOff>47625</xdr:rowOff>
    </xdr:from>
    <xdr:to>
      <xdr:col>12</xdr:col>
      <xdr:colOff>523875</xdr:colOff>
      <xdr:row>34</xdr:row>
      <xdr:rowOff>47625</xdr:rowOff>
    </xdr:to>
    <xdr:sp>
      <xdr:nvSpPr>
        <xdr:cNvPr id="57" name="AutoShape 522"/>
        <xdr:cNvSpPr>
          <a:spLocks/>
        </xdr:cNvSpPr>
      </xdr:nvSpPr>
      <xdr:spPr>
        <a:xfrm>
          <a:off x="8496300" y="55530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266700</xdr:colOff>
      <xdr:row>32</xdr:row>
      <xdr:rowOff>142875</xdr:rowOff>
    </xdr:from>
    <xdr:to>
      <xdr:col>12</xdr:col>
      <xdr:colOff>523875</xdr:colOff>
      <xdr:row>32</xdr:row>
      <xdr:rowOff>142875</xdr:rowOff>
    </xdr:to>
    <xdr:sp>
      <xdr:nvSpPr>
        <xdr:cNvPr id="58" name="AutoShape 523"/>
        <xdr:cNvSpPr>
          <a:spLocks/>
        </xdr:cNvSpPr>
      </xdr:nvSpPr>
      <xdr:spPr>
        <a:xfrm>
          <a:off x="8496300" y="5324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266700</xdr:colOff>
      <xdr:row>37</xdr:row>
      <xdr:rowOff>19050</xdr:rowOff>
    </xdr:from>
    <xdr:to>
      <xdr:col>12</xdr:col>
      <xdr:colOff>523875</xdr:colOff>
      <xdr:row>37</xdr:row>
      <xdr:rowOff>19050</xdr:rowOff>
    </xdr:to>
    <xdr:sp>
      <xdr:nvSpPr>
        <xdr:cNvPr id="59" name="AutoShape 524"/>
        <xdr:cNvSpPr>
          <a:spLocks/>
        </xdr:cNvSpPr>
      </xdr:nvSpPr>
      <xdr:spPr>
        <a:xfrm>
          <a:off x="8496300" y="60102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266700</xdr:colOff>
      <xdr:row>30</xdr:row>
      <xdr:rowOff>9525</xdr:rowOff>
    </xdr:from>
    <xdr:to>
      <xdr:col>12</xdr:col>
      <xdr:colOff>523875</xdr:colOff>
      <xdr:row>30</xdr:row>
      <xdr:rowOff>9525</xdr:rowOff>
    </xdr:to>
    <xdr:sp>
      <xdr:nvSpPr>
        <xdr:cNvPr id="60" name="AutoShape 525"/>
        <xdr:cNvSpPr>
          <a:spLocks/>
        </xdr:cNvSpPr>
      </xdr:nvSpPr>
      <xdr:spPr>
        <a:xfrm>
          <a:off x="8496300" y="48672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266700</xdr:colOff>
      <xdr:row>28</xdr:row>
      <xdr:rowOff>104775</xdr:rowOff>
    </xdr:from>
    <xdr:to>
      <xdr:col>12</xdr:col>
      <xdr:colOff>523875</xdr:colOff>
      <xdr:row>28</xdr:row>
      <xdr:rowOff>104775</xdr:rowOff>
    </xdr:to>
    <xdr:sp>
      <xdr:nvSpPr>
        <xdr:cNvPr id="61" name="AutoShape 526"/>
        <xdr:cNvSpPr>
          <a:spLocks/>
        </xdr:cNvSpPr>
      </xdr:nvSpPr>
      <xdr:spPr>
        <a:xfrm>
          <a:off x="8496300" y="4638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571500</xdr:colOff>
      <xdr:row>38</xdr:row>
      <xdr:rowOff>28575</xdr:rowOff>
    </xdr:from>
    <xdr:to>
      <xdr:col>12</xdr:col>
      <xdr:colOff>266700</xdr:colOff>
      <xdr:row>38</xdr:row>
      <xdr:rowOff>38100</xdr:rowOff>
    </xdr:to>
    <xdr:sp>
      <xdr:nvSpPr>
        <xdr:cNvPr id="62" name="AutoShape 527"/>
        <xdr:cNvSpPr>
          <a:spLocks/>
        </xdr:cNvSpPr>
      </xdr:nvSpPr>
      <xdr:spPr>
        <a:xfrm flipH="1">
          <a:off x="8115300" y="6181725"/>
          <a:ext cx="381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47625</xdr:rowOff>
    </xdr:from>
    <xdr:to>
      <xdr:col>12</xdr:col>
      <xdr:colOff>9525</xdr:colOff>
      <xdr:row>38</xdr:row>
      <xdr:rowOff>28575</xdr:rowOff>
    </xdr:to>
    <xdr:sp>
      <xdr:nvSpPr>
        <xdr:cNvPr id="63" name="AutoShape 528"/>
        <xdr:cNvSpPr>
          <a:spLocks/>
        </xdr:cNvSpPr>
      </xdr:nvSpPr>
      <xdr:spPr>
        <a:xfrm flipH="1">
          <a:off x="8229600" y="4419600"/>
          <a:ext cx="95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85725</xdr:colOff>
      <xdr:row>31</xdr:row>
      <xdr:rowOff>76200</xdr:rowOff>
    </xdr:from>
    <xdr:to>
      <xdr:col>17</xdr:col>
      <xdr:colOff>47625</xdr:colOff>
      <xdr:row>31</xdr:row>
      <xdr:rowOff>76200</xdr:rowOff>
    </xdr:to>
    <xdr:sp>
      <xdr:nvSpPr>
        <xdr:cNvPr id="64" name="AutoShape 529"/>
        <xdr:cNvSpPr>
          <a:spLocks/>
        </xdr:cNvSpPr>
      </xdr:nvSpPr>
      <xdr:spPr>
        <a:xfrm>
          <a:off x="11058525" y="5095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31</xdr:row>
      <xdr:rowOff>76200</xdr:rowOff>
    </xdr:from>
    <xdr:to>
      <xdr:col>17</xdr:col>
      <xdr:colOff>57150</xdr:colOff>
      <xdr:row>41</xdr:row>
      <xdr:rowOff>104775</xdr:rowOff>
    </xdr:to>
    <xdr:sp>
      <xdr:nvSpPr>
        <xdr:cNvPr id="65" name="AutoShape 530"/>
        <xdr:cNvSpPr>
          <a:spLocks/>
        </xdr:cNvSpPr>
      </xdr:nvSpPr>
      <xdr:spPr>
        <a:xfrm>
          <a:off x="11706225" y="5095875"/>
          <a:ext cx="952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180975</xdr:colOff>
      <xdr:row>38</xdr:row>
      <xdr:rowOff>85725</xdr:rowOff>
    </xdr:from>
    <xdr:to>
      <xdr:col>12</xdr:col>
      <xdr:colOff>314325</xdr:colOff>
      <xdr:row>39</xdr:row>
      <xdr:rowOff>38100</xdr:rowOff>
    </xdr:to>
    <xdr:sp>
      <xdr:nvSpPr>
        <xdr:cNvPr id="66" name="AutoShape 531"/>
        <xdr:cNvSpPr>
          <a:spLocks/>
        </xdr:cNvSpPr>
      </xdr:nvSpPr>
      <xdr:spPr>
        <a:xfrm rot="11104776" flipV="1">
          <a:off x="8410575" y="6238875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619125</xdr:colOff>
      <xdr:row>38</xdr:row>
      <xdr:rowOff>85725</xdr:rowOff>
    </xdr:from>
    <xdr:to>
      <xdr:col>13</xdr:col>
      <xdr:colOff>66675</xdr:colOff>
      <xdr:row>39</xdr:row>
      <xdr:rowOff>38100</xdr:rowOff>
    </xdr:to>
    <xdr:sp>
      <xdr:nvSpPr>
        <xdr:cNvPr id="67" name="AutoShape 532"/>
        <xdr:cNvSpPr>
          <a:spLocks/>
        </xdr:cNvSpPr>
      </xdr:nvSpPr>
      <xdr:spPr>
        <a:xfrm rot="11104776" flipV="1">
          <a:off x="8848725" y="6238875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485775</xdr:colOff>
      <xdr:row>38</xdr:row>
      <xdr:rowOff>85725</xdr:rowOff>
    </xdr:from>
    <xdr:to>
      <xdr:col>12</xdr:col>
      <xdr:colOff>609600</xdr:colOff>
      <xdr:row>39</xdr:row>
      <xdr:rowOff>38100</xdr:rowOff>
    </xdr:to>
    <xdr:sp>
      <xdr:nvSpPr>
        <xdr:cNvPr id="68" name="AutoShape 533"/>
        <xdr:cNvSpPr>
          <a:spLocks/>
        </xdr:cNvSpPr>
      </xdr:nvSpPr>
      <xdr:spPr>
        <a:xfrm rot="11104776" flipV="1">
          <a:off x="8715375" y="6238875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323850</xdr:colOff>
      <xdr:row>38</xdr:row>
      <xdr:rowOff>85725</xdr:rowOff>
    </xdr:from>
    <xdr:to>
      <xdr:col>12</xdr:col>
      <xdr:colOff>447675</xdr:colOff>
      <xdr:row>39</xdr:row>
      <xdr:rowOff>38100</xdr:rowOff>
    </xdr:to>
    <xdr:sp>
      <xdr:nvSpPr>
        <xdr:cNvPr id="69" name="AutoShape 534"/>
        <xdr:cNvSpPr>
          <a:spLocks/>
        </xdr:cNvSpPr>
      </xdr:nvSpPr>
      <xdr:spPr>
        <a:xfrm rot="11104776" flipV="1">
          <a:off x="8553450" y="6238875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390525</xdr:colOff>
      <xdr:row>37</xdr:row>
      <xdr:rowOff>133350</xdr:rowOff>
    </xdr:from>
    <xdr:to>
      <xdr:col>12</xdr:col>
      <xdr:colOff>647700</xdr:colOff>
      <xdr:row>38</xdr:row>
      <xdr:rowOff>85725</xdr:rowOff>
    </xdr:to>
    <xdr:sp>
      <xdr:nvSpPr>
        <xdr:cNvPr id="70" name="AutoShape 535"/>
        <xdr:cNvSpPr>
          <a:spLocks/>
        </xdr:cNvSpPr>
      </xdr:nvSpPr>
      <xdr:spPr>
        <a:xfrm>
          <a:off x="8620125" y="6124575"/>
          <a:ext cx="2571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257175</xdr:colOff>
      <xdr:row>38</xdr:row>
      <xdr:rowOff>95250</xdr:rowOff>
    </xdr:from>
    <xdr:to>
      <xdr:col>13</xdr:col>
      <xdr:colOff>85725</xdr:colOff>
      <xdr:row>38</xdr:row>
      <xdr:rowOff>95250</xdr:rowOff>
    </xdr:to>
    <xdr:sp>
      <xdr:nvSpPr>
        <xdr:cNvPr id="71" name="AutoShape 536"/>
        <xdr:cNvSpPr>
          <a:spLocks/>
        </xdr:cNvSpPr>
      </xdr:nvSpPr>
      <xdr:spPr>
        <a:xfrm>
          <a:off x="8486775" y="62484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476250</xdr:colOff>
      <xdr:row>37</xdr:row>
      <xdr:rowOff>95250</xdr:rowOff>
    </xdr:from>
    <xdr:to>
      <xdr:col>12</xdr:col>
      <xdr:colOff>542925</xdr:colOff>
      <xdr:row>38</xdr:row>
      <xdr:rowOff>0</xdr:rowOff>
    </xdr:to>
    <xdr:sp>
      <xdr:nvSpPr>
        <xdr:cNvPr id="72" name="AutoShape 537"/>
        <xdr:cNvSpPr>
          <a:spLocks/>
        </xdr:cNvSpPr>
      </xdr:nvSpPr>
      <xdr:spPr>
        <a:xfrm flipH="1">
          <a:off x="8705850" y="6086475"/>
          <a:ext cx="762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257175</xdr:colOff>
      <xdr:row>27</xdr:row>
      <xdr:rowOff>38100</xdr:rowOff>
    </xdr:from>
    <xdr:to>
      <xdr:col>15</xdr:col>
      <xdr:colOff>514350</xdr:colOff>
      <xdr:row>30</xdr:row>
      <xdr:rowOff>123825</xdr:rowOff>
    </xdr:to>
    <xdr:sp>
      <xdr:nvSpPr>
        <xdr:cNvPr id="73" name="AutoShape 538"/>
        <xdr:cNvSpPr>
          <a:spLocks/>
        </xdr:cNvSpPr>
      </xdr:nvSpPr>
      <xdr:spPr>
        <a:xfrm flipH="1">
          <a:off x="10544175" y="4410075"/>
          <a:ext cx="25717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257175</xdr:colOff>
      <xdr:row>30</xdr:row>
      <xdr:rowOff>123825</xdr:rowOff>
    </xdr:from>
    <xdr:to>
      <xdr:col>15</xdr:col>
      <xdr:colOff>257175</xdr:colOff>
      <xdr:row>42</xdr:row>
      <xdr:rowOff>9525</xdr:rowOff>
    </xdr:to>
    <xdr:sp>
      <xdr:nvSpPr>
        <xdr:cNvPr id="74" name="AutoShape 539"/>
        <xdr:cNvSpPr>
          <a:spLocks/>
        </xdr:cNvSpPr>
      </xdr:nvSpPr>
      <xdr:spPr>
        <a:xfrm>
          <a:off x="10544175" y="4981575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85725</xdr:colOff>
      <xdr:row>31</xdr:row>
      <xdr:rowOff>76200</xdr:rowOff>
    </xdr:from>
    <xdr:to>
      <xdr:col>16</xdr:col>
      <xdr:colOff>85725</xdr:colOff>
      <xdr:row>42</xdr:row>
      <xdr:rowOff>9525</xdr:rowOff>
    </xdr:to>
    <xdr:sp>
      <xdr:nvSpPr>
        <xdr:cNvPr id="75" name="AutoShape 540"/>
        <xdr:cNvSpPr>
          <a:spLocks/>
        </xdr:cNvSpPr>
      </xdr:nvSpPr>
      <xdr:spPr>
        <a:xfrm flipH="1">
          <a:off x="11058525" y="5095875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28575</xdr:rowOff>
    </xdr:from>
    <xdr:to>
      <xdr:col>17</xdr:col>
      <xdr:colOff>76200</xdr:colOff>
      <xdr:row>31</xdr:row>
      <xdr:rowOff>95250</xdr:rowOff>
    </xdr:to>
    <xdr:sp>
      <xdr:nvSpPr>
        <xdr:cNvPr id="76" name="AutoShape 541"/>
        <xdr:cNvSpPr>
          <a:spLocks/>
        </xdr:cNvSpPr>
      </xdr:nvSpPr>
      <xdr:spPr>
        <a:xfrm flipH="1">
          <a:off x="11658600" y="5048250"/>
          <a:ext cx="762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514350</xdr:colOff>
      <xdr:row>38</xdr:row>
      <xdr:rowOff>38100</xdr:rowOff>
    </xdr:from>
    <xdr:to>
      <xdr:col>12</xdr:col>
      <xdr:colOff>514350</xdr:colOff>
      <xdr:row>42</xdr:row>
      <xdr:rowOff>9525</xdr:rowOff>
    </xdr:to>
    <xdr:sp>
      <xdr:nvSpPr>
        <xdr:cNvPr id="77" name="AutoShape 542"/>
        <xdr:cNvSpPr>
          <a:spLocks/>
        </xdr:cNvSpPr>
      </xdr:nvSpPr>
      <xdr:spPr>
        <a:xfrm>
          <a:off x="8743950" y="61912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514350</xdr:colOff>
      <xdr:row>41</xdr:row>
      <xdr:rowOff>57150</xdr:rowOff>
    </xdr:from>
    <xdr:to>
      <xdr:col>15</xdr:col>
      <xdr:colOff>257175</xdr:colOff>
      <xdr:row>41</xdr:row>
      <xdr:rowOff>57150</xdr:rowOff>
    </xdr:to>
    <xdr:sp>
      <xdr:nvSpPr>
        <xdr:cNvPr id="78" name="AutoShape 543"/>
        <xdr:cNvSpPr>
          <a:spLocks/>
        </xdr:cNvSpPr>
      </xdr:nvSpPr>
      <xdr:spPr>
        <a:xfrm>
          <a:off x="8743950" y="66960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257175</xdr:colOff>
      <xdr:row>41</xdr:row>
      <xdr:rowOff>57150</xdr:rowOff>
    </xdr:from>
    <xdr:to>
      <xdr:col>16</xdr:col>
      <xdr:colOff>85725</xdr:colOff>
      <xdr:row>41</xdr:row>
      <xdr:rowOff>57150</xdr:rowOff>
    </xdr:to>
    <xdr:sp>
      <xdr:nvSpPr>
        <xdr:cNvPr id="79" name="AutoShape 544"/>
        <xdr:cNvSpPr>
          <a:spLocks/>
        </xdr:cNvSpPr>
      </xdr:nvSpPr>
      <xdr:spPr>
        <a:xfrm>
          <a:off x="10544175" y="66960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95250</xdr:colOff>
      <xdr:row>41</xdr:row>
      <xdr:rowOff>57150</xdr:rowOff>
    </xdr:from>
    <xdr:to>
      <xdr:col>17</xdr:col>
      <xdr:colOff>57150</xdr:colOff>
      <xdr:row>41</xdr:row>
      <xdr:rowOff>57150</xdr:rowOff>
    </xdr:to>
    <xdr:sp>
      <xdr:nvSpPr>
        <xdr:cNvPr id="80" name="AutoShape 545"/>
        <xdr:cNvSpPr>
          <a:spLocks/>
        </xdr:cNvSpPr>
      </xdr:nvSpPr>
      <xdr:spPr>
        <a:xfrm>
          <a:off x="11068050" y="6696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266700</xdr:colOff>
      <xdr:row>27</xdr:row>
      <xdr:rowOff>152400</xdr:rowOff>
    </xdr:from>
    <xdr:to>
      <xdr:col>12</xdr:col>
      <xdr:colOff>523875</xdr:colOff>
      <xdr:row>37</xdr:row>
      <xdr:rowOff>133350</xdr:rowOff>
    </xdr:to>
    <xdr:sp>
      <xdr:nvSpPr>
        <xdr:cNvPr id="81" name="AutoShape 554"/>
        <xdr:cNvSpPr>
          <a:spLocks/>
        </xdr:cNvSpPr>
      </xdr:nvSpPr>
      <xdr:spPr>
        <a:xfrm flipH="1">
          <a:off x="8496300" y="4524375"/>
          <a:ext cx="25717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266700</xdr:colOff>
      <xdr:row>27</xdr:row>
      <xdr:rowOff>152400</xdr:rowOff>
    </xdr:from>
    <xdr:to>
      <xdr:col>12</xdr:col>
      <xdr:colOff>523875</xdr:colOff>
      <xdr:row>37</xdr:row>
      <xdr:rowOff>133350</xdr:rowOff>
    </xdr:to>
    <xdr:sp>
      <xdr:nvSpPr>
        <xdr:cNvPr id="82" name="AutoShape 555"/>
        <xdr:cNvSpPr>
          <a:spLocks/>
        </xdr:cNvSpPr>
      </xdr:nvSpPr>
      <xdr:spPr>
        <a:xfrm>
          <a:off x="8496300" y="4524375"/>
          <a:ext cx="25717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400050</xdr:colOff>
      <xdr:row>32</xdr:row>
      <xdr:rowOff>133350</xdr:rowOff>
    </xdr:from>
    <xdr:to>
      <xdr:col>13</xdr:col>
      <xdr:colOff>485775</xdr:colOff>
      <xdr:row>32</xdr:row>
      <xdr:rowOff>133350</xdr:rowOff>
    </xdr:to>
    <xdr:sp>
      <xdr:nvSpPr>
        <xdr:cNvPr id="83" name="AutoShape 556"/>
        <xdr:cNvSpPr>
          <a:spLocks/>
        </xdr:cNvSpPr>
      </xdr:nvSpPr>
      <xdr:spPr>
        <a:xfrm>
          <a:off x="8629650" y="5314950"/>
          <a:ext cx="7715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523875</xdr:colOff>
      <xdr:row>37</xdr:row>
      <xdr:rowOff>133350</xdr:rowOff>
    </xdr:from>
    <xdr:to>
      <xdr:col>13</xdr:col>
      <xdr:colOff>485775</xdr:colOff>
      <xdr:row>37</xdr:row>
      <xdr:rowOff>133350</xdr:rowOff>
    </xdr:to>
    <xdr:sp>
      <xdr:nvSpPr>
        <xdr:cNvPr id="84" name="AutoShape 557"/>
        <xdr:cNvSpPr>
          <a:spLocks/>
        </xdr:cNvSpPr>
      </xdr:nvSpPr>
      <xdr:spPr>
        <a:xfrm>
          <a:off x="8753475" y="6124575"/>
          <a:ext cx="6477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523875</xdr:colOff>
      <xdr:row>34</xdr:row>
      <xdr:rowOff>47625</xdr:rowOff>
    </xdr:from>
    <xdr:to>
      <xdr:col>12</xdr:col>
      <xdr:colOff>523875</xdr:colOff>
      <xdr:row>37</xdr:row>
      <xdr:rowOff>133350</xdr:rowOff>
    </xdr:to>
    <xdr:sp>
      <xdr:nvSpPr>
        <xdr:cNvPr id="85" name="AutoShape 558"/>
        <xdr:cNvSpPr>
          <a:spLocks/>
        </xdr:cNvSpPr>
      </xdr:nvSpPr>
      <xdr:spPr>
        <a:xfrm flipV="1">
          <a:off x="8753475" y="5553075"/>
          <a:ext cx="0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27</xdr:row>
      <xdr:rowOff>104775</xdr:rowOff>
    </xdr:from>
    <xdr:to>
      <xdr:col>17</xdr:col>
      <xdr:colOff>28575</xdr:colOff>
      <xdr:row>31</xdr:row>
      <xdr:rowOff>28575</xdr:rowOff>
    </xdr:to>
    <xdr:sp>
      <xdr:nvSpPr>
        <xdr:cNvPr id="86" name="AutoShape 559"/>
        <xdr:cNvSpPr>
          <a:spLocks/>
        </xdr:cNvSpPr>
      </xdr:nvSpPr>
      <xdr:spPr>
        <a:xfrm flipV="1">
          <a:off x="11687175" y="4476750"/>
          <a:ext cx="0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76200</xdr:colOff>
      <xdr:row>31</xdr:row>
      <xdr:rowOff>57150</xdr:rowOff>
    </xdr:from>
    <xdr:to>
      <xdr:col>18</xdr:col>
      <xdr:colOff>28575</xdr:colOff>
      <xdr:row>31</xdr:row>
      <xdr:rowOff>57150</xdr:rowOff>
    </xdr:to>
    <xdr:sp>
      <xdr:nvSpPr>
        <xdr:cNvPr id="87" name="AutoShape 560"/>
        <xdr:cNvSpPr>
          <a:spLocks/>
        </xdr:cNvSpPr>
      </xdr:nvSpPr>
      <xdr:spPr>
        <a:xfrm>
          <a:off x="11734800" y="5076825"/>
          <a:ext cx="6381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247650</xdr:colOff>
      <xdr:row>27</xdr:row>
      <xdr:rowOff>19050</xdr:rowOff>
    </xdr:from>
    <xdr:to>
      <xdr:col>15</xdr:col>
      <xdr:colOff>247650</xdr:colOff>
      <xdr:row>30</xdr:row>
      <xdr:rowOff>104775</xdr:rowOff>
    </xdr:to>
    <xdr:sp>
      <xdr:nvSpPr>
        <xdr:cNvPr id="88" name="AutoShape 561"/>
        <xdr:cNvSpPr>
          <a:spLocks/>
        </xdr:cNvSpPr>
      </xdr:nvSpPr>
      <xdr:spPr>
        <a:xfrm>
          <a:off x="10534650" y="43910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257175</xdr:colOff>
      <xdr:row>30</xdr:row>
      <xdr:rowOff>104775</xdr:rowOff>
    </xdr:from>
    <xdr:to>
      <xdr:col>16</xdr:col>
      <xdr:colOff>85725</xdr:colOff>
      <xdr:row>30</xdr:row>
      <xdr:rowOff>104775</xdr:rowOff>
    </xdr:to>
    <xdr:sp>
      <xdr:nvSpPr>
        <xdr:cNvPr id="89" name="AutoShape 562"/>
        <xdr:cNvSpPr>
          <a:spLocks/>
        </xdr:cNvSpPr>
      </xdr:nvSpPr>
      <xdr:spPr>
        <a:xfrm flipH="1">
          <a:off x="10544175" y="49625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29</xdr:row>
      <xdr:rowOff>38100</xdr:rowOff>
    </xdr:from>
    <xdr:to>
      <xdr:col>15</xdr:col>
      <xdr:colOff>495300</xdr:colOff>
      <xdr:row>30</xdr:row>
      <xdr:rowOff>104775</xdr:rowOff>
    </xdr:to>
    <xdr:sp>
      <xdr:nvSpPr>
        <xdr:cNvPr id="90" name="AutoShape 563"/>
        <xdr:cNvSpPr>
          <a:spLocks/>
        </xdr:cNvSpPr>
      </xdr:nvSpPr>
      <xdr:spPr>
        <a:xfrm>
          <a:off x="10648950" y="4733925"/>
          <a:ext cx="133350" cy="22860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485775</xdr:colOff>
      <xdr:row>37</xdr:row>
      <xdr:rowOff>142875</xdr:rowOff>
    </xdr:from>
    <xdr:to>
      <xdr:col>14</xdr:col>
      <xdr:colOff>57150</xdr:colOff>
      <xdr:row>37</xdr:row>
      <xdr:rowOff>142875</xdr:rowOff>
    </xdr:to>
    <xdr:sp>
      <xdr:nvSpPr>
        <xdr:cNvPr id="91" name="AutoShape 569"/>
        <xdr:cNvSpPr>
          <a:spLocks/>
        </xdr:cNvSpPr>
      </xdr:nvSpPr>
      <xdr:spPr>
        <a:xfrm>
          <a:off x="9401175" y="61341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314325</xdr:colOff>
      <xdr:row>37</xdr:row>
      <xdr:rowOff>142875</xdr:rowOff>
    </xdr:from>
    <xdr:to>
      <xdr:col>14</xdr:col>
      <xdr:colOff>571500</xdr:colOff>
      <xdr:row>37</xdr:row>
      <xdr:rowOff>142875</xdr:rowOff>
    </xdr:to>
    <xdr:sp>
      <xdr:nvSpPr>
        <xdr:cNvPr id="92" name="AutoShape 570"/>
        <xdr:cNvSpPr>
          <a:spLocks/>
        </xdr:cNvSpPr>
      </xdr:nvSpPr>
      <xdr:spPr>
        <a:xfrm>
          <a:off x="9915525" y="61341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85725</xdr:colOff>
      <xdr:row>37</xdr:row>
      <xdr:rowOff>142875</xdr:rowOff>
    </xdr:from>
    <xdr:to>
      <xdr:col>15</xdr:col>
      <xdr:colOff>342900</xdr:colOff>
      <xdr:row>37</xdr:row>
      <xdr:rowOff>142875</xdr:rowOff>
    </xdr:to>
    <xdr:sp>
      <xdr:nvSpPr>
        <xdr:cNvPr id="93" name="AutoShape 571"/>
        <xdr:cNvSpPr>
          <a:spLocks/>
        </xdr:cNvSpPr>
      </xdr:nvSpPr>
      <xdr:spPr>
        <a:xfrm>
          <a:off x="10372725" y="61341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561975</xdr:colOff>
      <xdr:row>37</xdr:row>
      <xdr:rowOff>142875</xdr:rowOff>
    </xdr:from>
    <xdr:to>
      <xdr:col>16</xdr:col>
      <xdr:colOff>133350</xdr:colOff>
      <xdr:row>37</xdr:row>
      <xdr:rowOff>142875</xdr:rowOff>
    </xdr:to>
    <xdr:sp>
      <xdr:nvSpPr>
        <xdr:cNvPr id="94" name="AutoShape 572"/>
        <xdr:cNvSpPr>
          <a:spLocks/>
        </xdr:cNvSpPr>
      </xdr:nvSpPr>
      <xdr:spPr>
        <a:xfrm>
          <a:off x="10848975" y="61341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352425</xdr:colOff>
      <xdr:row>37</xdr:row>
      <xdr:rowOff>142875</xdr:rowOff>
    </xdr:from>
    <xdr:to>
      <xdr:col>16</xdr:col>
      <xdr:colOff>609600</xdr:colOff>
      <xdr:row>37</xdr:row>
      <xdr:rowOff>142875</xdr:rowOff>
    </xdr:to>
    <xdr:sp>
      <xdr:nvSpPr>
        <xdr:cNvPr id="95" name="AutoShape 573"/>
        <xdr:cNvSpPr>
          <a:spLocks/>
        </xdr:cNvSpPr>
      </xdr:nvSpPr>
      <xdr:spPr>
        <a:xfrm>
          <a:off x="11325225" y="61341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114300</xdr:colOff>
      <xdr:row>37</xdr:row>
      <xdr:rowOff>142875</xdr:rowOff>
    </xdr:from>
    <xdr:to>
      <xdr:col>17</xdr:col>
      <xdr:colOff>371475</xdr:colOff>
      <xdr:row>37</xdr:row>
      <xdr:rowOff>142875</xdr:rowOff>
    </xdr:to>
    <xdr:sp>
      <xdr:nvSpPr>
        <xdr:cNvPr id="96" name="AutoShape 574"/>
        <xdr:cNvSpPr>
          <a:spLocks/>
        </xdr:cNvSpPr>
      </xdr:nvSpPr>
      <xdr:spPr>
        <a:xfrm>
          <a:off x="11772900" y="61341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314325</xdr:colOff>
      <xdr:row>31</xdr:row>
      <xdr:rowOff>76200</xdr:rowOff>
    </xdr:from>
    <xdr:to>
      <xdr:col>17</xdr:col>
      <xdr:colOff>314325</xdr:colOff>
      <xdr:row>37</xdr:row>
      <xdr:rowOff>133350</xdr:rowOff>
    </xdr:to>
    <xdr:sp>
      <xdr:nvSpPr>
        <xdr:cNvPr id="97" name="AutoShape 575"/>
        <xdr:cNvSpPr>
          <a:spLocks/>
        </xdr:cNvSpPr>
      </xdr:nvSpPr>
      <xdr:spPr>
        <a:xfrm>
          <a:off x="11972925" y="50958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247650</xdr:colOff>
      <xdr:row>25</xdr:row>
      <xdr:rowOff>133350</xdr:rowOff>
    </xdr:from>
    <xdr:to>
      <xdr:col>15</xdr:col>
      <xdr:colOff>504825</xdr:colOff>
      <xdr:row>27</xdr:row>
      <xdr:rowOff>152400</xdr:rowOff>
    </xdr:to>
    <xdr:sp>
      <xdr:nvSpPr>
        <xdr:cNvPr id="98" name="AutoShape 577"/>
        <xdr:cNvSpPr>
          <a:spLocks/>
        </xdr:cNvSpPr>
      </xdr:nvSpPr>
      <xdr:spPr>
        <a:xfrm flipV="1">
          <a:off x="10534650" y="4181475"/>
          <a:ext cx="2571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504825</xdr:colOff>
      <xdr:row>25</xdr:row>
      <xdr:rowOff>133350</xdr:rowOff>
    </xdr:from>
    <xdr:to>
      <xdr:col>16</xdr:col>
      <xdr:colOff>333375</xdr:colOff>
      <xdr:row>25</xdr:row>
      <xdr:rowOff>133350</xdr:rowOff>
    </xdr:to>
    <xdr:sp>
      <xdr:nvSpPr>
        <xdr:cNvPr id="99" name="AutoShape 578"/>
        <xdr:cNvSpPr>
          <a:spLocks/>
        </xdr:cNvSpPr>
      </xdr:nvSpPr>
      <xdr:spPr>
        <a:xfrm>
          <a:off x="10791825" y="41814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19050</xdr:rowOff>
    </xdr:from>
    <xdr:to>
      <xdr:col>15</xdr:col>
      <xdr:colOff>514350</xdr:colOff>
      <xdr:row>30</xdr:row>
      <xdr:rowOff>104775</xdr:rowOff>
    </xdr:to>
    <xdr:sp>
      <xdr:nvSpPr>
        <xdr:cNvPr id="100" name="AutoShape 580"/>
        <xdr:cNvSpPr>
          <a:spLocks/>
        </xdr:cNvSpPr>
      </xdr:nvSpPr>
      <xdr:spPr>
        <a:xfrm>
          <a:off x="10801350" y="43910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257175</xdr:colOff>
      <xdr:row>27</xdr:row>
      <xdr:rowOff>19050</xdr:rowOff>
    </xdr:from>
    <xdr:to>
      <xdr:col>15</xdr:col>
      <xdr:colOff>514350</xdr:colOff>
      <xdr:row>27</xdr:row>
      <xdr:rowOff>19050</xdr:rowOff>
    </xdr:to>
    <xdr:sp>
      <xdr:nvSpPr>
        <xdr:cNvPr id="101" name="AutoShape 581"/>
        <xdr:cNvSpPr>
          <a:spLocks/>
        </xdr:cNvSpPr>
      </xdr:nvSpPr>
      <xdr:spPr>
        <a:xfrm flipH="1">
          <a:off x="10544175" y="43910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428625</xdr:colOff>
      <xdr:row>30</xdr:row>
      <xdr:rowOff>114300</xdr:rowOff>
    </xdr:from>
    <xdr:to>
      <xdr:col>15</xdr:col>
      <xdr:colOff>257175</xdr:colOff>
      <xdr:row>30</xdr:row>
      <xdr:rowOff>114300</xdr:rowOff>
    </xdr:to>
    <xdr:sp>
      <xdr:nvSpPr>
        <xdr:cNvPr id="102" name="AutoShape 582"/>
        <xdr:cNvSpPr>
          <a:spLocks/>
        </xdr:cNvSpPr>
      </xdr:nvSpPr>
      <xdr:spPr>
        <a:xfrm flipH="1">
          <a:off x="10029825" y="49720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30</xdr:row>
      <xdr:rowOff>123825</xdr:rowOff>
    </xdr:from>
    <xdr:to>
      <xdr:col>15</xdr:col>
      <xdr:colOff>9525</xdr:colOff>
      <xdr:row>37</xdr:row>
      <xdr:rowOff>133350</xdr:rowOff>
    </xdr:to>
    <xdr:sp>
      <xdr:nvSpPr>
        <xdr:cNvPr id="103" name="AutoShape 583"/>
        <xdr:cNvSpPr>
          <a:spLocks/>
        </xdr:cNvSpPr>
      </xdr:nvSpPr>
      <xdr:spPr>
        <a:xfrm>
          <a:off x="10296525" y="49815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27</xdr:row>
      <xdr:rowOff>28575</xdr:rowOff>
    </xdr:from>
    <xdr:to>
      <xdr:col>15</xdr:col>
      <xdr:colOff>266700</xdr:colOff>
      <xdr:row>27</xdr:row>
      <xdr:rowOff>28575</xdr:rowOff>
    </xdr:to>
    <xdr:sp>
      <xdr:nvSpPr>
        <xdr:cNvPr id="104" name="AutoShape 585"/>
        <xdr:cNvSpPr>
          <a:spLocks/>
        </xdr:cNvSpPr>
      </xdr:nvSpPr>
      <xdr:spPr>
        <a:xfrm flipH="1">
          <a:off x="8239125" y="44005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38100</xdr:rowOff>
    </xdr:from>
    <xdr:to>
      <xdr:col>16</xdr:col>
      <xdr:colOff>85725</xdr:colOff>
      <xdr:row>31</xdr:row>
      <xdr:rowOff>76200</xdr:rowOff>
    </xdr:to>
    <xdr:sp>
      <xdr:nvSpPr>
        <xdr:cNvPr id="105" name="AutoShape 586"/>
        <xdr:cNvSpPr>
          <a:spLocks/>
        </xdr:cNvSpPr>
      </xdr:nvSpPr>
      <xdr:spPr>
        <a:xfrm>
          <a:off x="8743950" y="4410075"/>
          <a:ext cx="2314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571500</xdr:colOff>
      <xdr:row>27</xdr:row>
      <xdr:rowOff>28575</xdr:rowOff>
    </xdr:from>
    <xdr:to>
      <xdr:col>12</xdr:col>
      <xdr:colOff>266700</xdr:colOff>
      <xdr:row>27</xdr:row>
      <xdr:rowOff>38100</xdr:rowOff>
    </xdr:to>
    <xdr:sp>
      <xdr:nvSpPr>
        <xdr:cNvPr id="106" name="AutoShape 587"/>
        <xdr:cNvSpPr>
          <a:spLocks/>
        </xdr:cNvSpPr>
      </xdr:nvSpPr>
      <xdr:spPr>
        <a:xfrm flipH="1">
          <a:off x="8115300" y="4400550"/>
          <a:ext cx="381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476250</xdr:colOff>
      <xdr:row>52</xdr:row>
      <xdr:rowOff>0</xdr:rowOff>
    </xdr:from>
    <xdr:to>
      <xdr:col>9</xdr:col>
      <xdr:colOff>476250</xdr:colOff>
      <xdr:row>61</xdr:row>
      <xdr:rowOff>152400</xdr:rowOff>
    </xdr:to>
    <xdr:sp>
      <xdr:nvSpPr>
        <xdr:cNvPr id="107" name="AutoShape 588"/>
        <xdr:cNvSpPr>
          <a:spLocks/>
        </xdr:cNvSpPr>
      </xdr:nvSpPr>
      <xdr:spPr>
        <a:xfrm>
          <a:off x="6648450" y="8420100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342900</xdr:colOff>
      <xdr:row>61</xdr:row>
      <xdr:rowOff>152400</xdr:rowOff>
    </xdr:from>
    <xdr:to>
      <xdr:col>9</xdr:col>
      <xdr:colOff>600075</xdr:colOff>
      <xdr:row>62</xdr:row>
      <xdr:rowOff>104775</xdr:rowOff>
    </xdr:to>
    <xdr:sp>
      <xdr:nvSpPr>
        <xdr:cNvPr id="108" name="AutoShape 589"/>
        <xdr:cNvSpPr>
          <a:spLocks/>
        </xdr:cNvSpPr>
      </xdr:nvSpPr>
      <xdr:spPr>
        <a:xfrm>
          <a:off x="6515100" y="10029825"/>
          <a:ext cx="2571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62</xdr:row>
      <xdr:rowOff>104775</xdr:rowOff>
    </xdr:from>
    <xdr:to>
      <xdr:col>10</xdr:col>
      <xdr:colOff>47625</xdr:colOff>
      <xdr:row>62</xdr:row>
      <xdr:rowOff>114300</xdr:rowOff>
    </xdr:to>
    <xdr:sp>
      <xdr:nvSpPr>
        <xdr:cNvPr id="109" name="AutoShape 590"/>
        <xdr:cNvSpPr>
          <a:spLocks/>
        </xdr:cNvSpPr>
      </xdr:nvSpPr>
      <xdr:spPr>
        <a:xfrm>
          <a:off x="6391275" y="10144125"/>
          <a:ext cx="51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85725</xdr:colOff>
      <xdr:row>62</xdr:row>
      <xdr:rowOff>104775</xdr:rowOff>
    </xdr:from>
    <xdr:to>
      <xdr:col>9</xdr:col>
      <xdr:colOff>219075</xdr:colOff>
      <xdr:row>63</xdr:row>
      <xdr:rowOff>57150</xdr:rowOff>
    </xdr:to>
    <xdr:sp>
      <xdr:nvSpPr>
        <xdr:cNvPr id="110" name="AutoShape 591"/>
        <xdr:cNvSpPr>
          <a:spLocks/>
        </xdr:cNvSpPr>
      </xdr:nvSpPr>
      <xdr:spPr>
        <a:xfrm rot="11104776" flipV="1">
          <a:off x="6257925" y="10144125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257175</xdr:colOff>
      <xdr:row>62</xdr:row>
      <xdr:rowOff>104775</xdr:rowOff>
    </xdr:from>
    <xdr:to>
      <xdr:col>9</xdr:col>
      <xdr:colOff>390525</xdr:colOff>
      <xdr:row>63</xdr:row>
      <xdr:rowOff>57150</xdr:rowOff>
    </xdr:to>
    <xdr:sp>
      <xdr:nvSpPr>
        <xdr:cNvPr id="111" name="AutoShape 592"/>
        <xdr:cNvSpPr>
          <a:spLocks/>
        </xdr:cNvSpPr>
      </xdr:nvSpPr>
      <xdr:spPr>
        <a:xfrm rot="11104776" flipV="1">
          <a:off x="6429375" y="10144125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62</xdr:row>
      <xdr:rowOff>104775</xdr:rowOff>
    </xdr:from>
    <xdr:to>
      <xdr:col>9</xdr:col>
      <xdr:colOff>571500</xdr:colOff>
      <xdr:row>63</xdr:row>
      <xdr:rowOff>57150</xdr:rowOff>
    </xdr:to>
    <xdr:sp>
      <xdr:nvSpPr>
        <xdr:cNvPr id="112" name="AutoShape 593"/>
        <xdr:cNvSpPr>
          <a:spLocks/>
        </xdr:cNvSpPr>
      </xdr:nvSpPr>
      <xdr:spPr>
        <a:xfrm rot="11104776" flipV="1">
          <a:off x="6610350" y="10144125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600075</xdr:colOff>
      <xdr:row>62</xdr:row>
      <xdr:rowOff>104775</xdr:rowOff>
    </xdr:from>
    <xdr:to>
      <xdr:col>10</xdr:col>
      <xdr:colOff>47625</xdr:colOff>
      <xdr:row>63</xdr:row>
      <xdr:rowOff>57150</xdr:rowOff>
    </xdr:to>
    <xdr:sp>
      <xdr:nvSpPr>
        <xdr:cNvPr id="113" name="AutoShape 594"/>
        <xdr:cNvSpPr>
          <a:spLocks/>
        </xdr:cNvSpPr>
      </xdr:nvSpPr>
      <xdr:spPr>
        <a:xfrm rot="11104776" flipV="1">
          <a:off x="6772275" y="10144125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428625</xdr:colOff>
      <xdr:row>61</xdr:row>
      <xdr:rowOff>104775</xdr:rowOff>
    </xdr:from>
    <xdr:to>
      <xdr:col>9</xdr:col>
      <xdr:colOff>514350</xdr:colOff>
      <xdr:row>62</xdr:row>
      <xdr:rowOff>19050</xdr:rowOff>
    </xdr:to>
    <xdr:sp>
      <xdr:nvSpPr>
        <xdr:cNvPr id="114" name="AutoShape 595"/>
        <xdr:cNvSpPr>
          <a:spLocks/>
        </xdr:cNvSpPr>
      </xdr:nvSpPr>
      <xdr:spPr>
        <a:xfrm flipH="1">
          <a:off x="6600825" y="9982200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476250</xdr:colOff>
      <xdr:row>51</xdr:row>
      <xdr:rowOff>123825</xdr:rowOff>
    </xdr:from>
    <xdr:to>
      <xdr:col>11</xdr:col>
      <xdr:colOff>0</xdr:colOff>
      <xdr:row>51</xdr:row>
      <xdr:rowOff>123825</xdr:rowOff>
    </xdr:to>
    <xdr:sp>
      <xdr:nvSpPr>
        <xdr:cNvPr id="115" name="AutoShape 596"/>
        <xdr:cNvSpPr>
          <a:spLocks/>
        </xdr:cNvSpPr>
      </xdr:nvSpPr>
      <xdr:spPr>
        <a:xfrm>
          <a:off x="6648450" y="83820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504825</xdr:colOff>
      <xdr:row>61</xdr:row>
      <xdr:rowOff>133350</xdr:rowOff>
    </xdr:from>
    <xdr:to>
      <xdr:col>11</xdr:col>
      <xdr:colOff>28575</xdr:colOff>
      <xdr:row>61</xdr:row>
      <xdr:rowOff>133350</xdr:rowOff>
    </xdr:to>
    <xdr:sp>
      <xdr:nvSpPr>
        <xdr:cNvPr id="116" name="AutoShape 597"/>
        <xdr:cNvSpPr>
          <a:spLocks/>
        </xdr:cNvSpPr>
      </xdr:nvSpPr>
      <xdr:spPr>
        <a:xfrm>
          <a:off x="6677025" y="100107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51</xdr:row>
      <xdr:rowOff>95250</xdr:rowOff>
    </xdr:from>
    <xdr:to>
      <xdr:col>9</xdr:col>
      <xdr:colOff>514350</xdr:colOff>
      <xdr:row>52</xdr:row>
      <xdr:rowOff>0</xdr:rowOff>
    </xdr:to>
    <xdr:sp>
      <xdr:nvSpPr>
        <xdr:cNvPr id="117" name="AutoShape 598"/>
        <xdr:cNvSpPr>
          <a:spLocks/>
        </xdr:cNvSpPr>
      </xdr:nvSpPr>
      <xdr:spPr>
        <a:xfrm flipH="1">
          <a:off x="6610350" y="8353425"/>
          <a:ext cx="762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342900</xdr:colOff>
      <xdr:row>56</xdr:row>
      <xdr:rowOff>152400</xdr:rowOff>
    </xdr:from>
    <xdr:to>
      <xdr:col>9</xdr:col>
      <xdr:colOff>600075</xdr:colOff>
      <xdr:row>57</xdr:row>
      <xdr:rowOff>104775</xdr:rowOff>
    </xdr:to>
    <xdr:sp>
      <xdr:nvSpPr>
        <xdr:cNvPr id="118" name="AutoShape 599"/>
        <xdr:cNvSpPr>
          <a:spLocks/>
        </xdr:cNvSpPr>
      </xdr:nvSpPr>
      <xdr:spPr>
        <a:xfrm rot="11576790">
          <a:off x="6515100" y="9220200"/>
          <a:ext cx="257175" cy="1143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561975</xdr:colOff>
      <xdr:row>51</xdr:row>
      <xdr:rowOff>133350</xdr:rowOff>
    </xdr:from>
    <xdr:to>
      <xdr:col>10</xdr:col>
      <xdr:colOff>561975</xdr:colOff>
      <xdr:row>61</xdr:row>
      <xdr:rowOff>123825</xdr:rowOff>
    </xdr:to>
    <xdr:sp>
      <xdr:nvSpPr>
        <xdr:cNvPr id="119" name="AutoShape 600"/>
        <xdr:cNvSpPr>
          <a:spLocks/>
        </xdr:cNvSpPr>
      </xdr:nvSpPr>
      <xdr:spPr>
        <a:xfrm>
          <a:off x="7419975" y="8391525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476250</xdr:colOff>
      <xdr:row>52</xdr:row>
      <xdr:rowOff>0</xdr:rowOff>
    </xdr:from>
    <xdr:to>
      <xdr:col>9</xdr:col>
      <xdr:colOff>476250</xdr:colOff>
      <xdr:row>54</xdr:row>
      <xdr:rowOff>133350</xdr:rowOff>
    </xdr:to>
    <xdr:sp>
      <xdr:nvSpPr>
        <xdr:cNvPr id="120" name="AutoShape 604"/>
        <xdr:cNvSpPr>
          <a:spLocks/>
        </xdr:cNvSpPr>
      </xdr:nvSpPr>
      <xdr:spPr>
        <a:xfrm>
          <a:off x="6648450" y="8420100"/>
          <a:ext cx="0" cy="457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476250</xdr:colOff>
      <xdr:row>59</xdr:row>
      <xdr:rowOff>9525</xdr:rowOff>
    </xdr:from>
    <xdr:to>
      <xdr:col>9</xdr:col>
      <xdr:colOff>476250</xdr:colOff>
      <xdr:row>61</xdr:row>
      <xdr:rowOff>142875</xdr:rowOff>
    </xdr:to>
    <xdr:sp>
      <xdr:nvSpPr>
        <xdr:cNvPr id="121" name="AutoShape 606"/>
        <xdr:cNvSpPr>
          <a:spLocks/>
        </xdr:cNvSpPr>
      </xdr:nvSpPr>
      <xdr:spPr>
        <a:xfrm flipV="1">
          <a:off x="6648450" y="9563100"/>
          <a:ext cx="0" cy="457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352425</xdr:colOff>
      <xdr:row>51</xdr:row>
      <xdr:rowOff>133350</xdr:rowOff>
    </xdr:from>
    <xdr:to>
      <xdr:col>9</xdr:col>
      <xdr:colOff>438150</xdr:colOff>
      <xdr:row>51</xdr:row>
      <xdr:rowOff>133350</xdr:rowOff>
    </xdr:to>
    <xdr:sp>
      <xdr:nvSpPr>
        <xdr:cNvPr id="122" name="AutoShape 610"/>
        <xdr:cNvSpPr>
          <a:spLocks/>
        </xdr:cNvSpPr>
      </xdr:nvSpPr>
      <xdr:spPr>
        <a:xfrm flipH="1">
          <a:off x="5838825" y="8391525"/>
          <a:ext cx="7715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476250</xdr:colOff>
      <xdr:row>61</xdr:row>
      <xdr:rowOff>142875</xdr:rowOff>
    </xdr:from>
    <xdr:to>
      <xdr:col>10</xdr:col>
      <xdr:colOff>428625</xdr:colOff>
      <xdr:row>61</xdr:row>
      <xdr:rowOff>142875</xdr:rowOff>
    </xdr:to>
    <xdr:sp>
      <xdr:nvSpPr>
        <xdr:cNvPr id="123" name="AutoShape 611"/>
        <xdr:cNvSpPr>
          <a:spLocks/>
        </xdr:cNvSpPr>
      </xdr:nvSpPr>
      <xdr:spPr>
        <a:xfrm>
          <a:off x="6648450" y="10020300"/>
          <a:ext cx="6381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152400</xdr:rowOff>
    </xdr:from>
    <xdr:to>
      <xdr:col>8</xdr:col>
      <xdr:colOff>400050</xdr:colOff>
      <xdr:row>92</xdr:row>
      <xdr:rowOff>47625</xdr:rowOff>
    </xdr:to>
    <xdr:graphicFrame>
      <xdr:nvGraphicFramePr>
        <xdr:cNvPr id="124" name="Chart 613"/>
        <xdr:cNvGraphicFramePr/>
      </xdr:nvGraphicFramePr>
      <xdr:xfrm>
        <a:off x="314325" y="11487150"/>
        <a:ext cx="55721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304800</xdr:colOff>
      <xdr:row>70</xdr:row>
      <xdr:rowOff>152400</xdr:rowOff>
    </xdr:from>
    <xdr:to>
      <xdr:col>17</xdr:col>
      <xdr:colOff>57150</xdr:colOff>
      <xdr:row>92</xdr:row>
      <xdr:rowOff>47625</xdr:rowOff>
    </xdr:to>
    <xdr:graphicFrame>
      <xdr:nvGraphicFramePr>
        <xdr:cNvPr id="125" name="Chart 615"/>
        <xdr:cNvGraphicFramePr/>
      </xdr:nvGraphicFramePr>
      <xdr:xfrm>
        <a:off x="6477000" y="11487150"/>
        <a:ext cx="523875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43</xdr:row>
      <xdr:rowOff>0</xdr:rowOff>
    </xdr:from>
    <xdr:to>
      <xdr:col>15</xdr:col>
      <xdr:colOff>9525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5067300" y="6981825"/>
        <a:ext cx="52292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42</xdr:row>
      <xdr:rowOff>152400</xdr:rowOff>
    </xdr:from>
    <xdr:to>
      <xdr:col>6</xdr:col>
      <xdr:colOff>676275</xdr:colOff>
      <xdr:row>65</xdr:row>
      <xdr:rowOff>133350</xdr:rowOff>
    </xdr:to>
    <xdr:graphicFrame>
      <xdr:nvGraphicFramePr>
        <xdr:cNvPr id="2" name="Chart 2"/>
        <xdr:cNvGraphicFramePr/>
      </xdr:nvGraphicFramePr>
      <xdr:xfrm>
        <a:off x="0" y="6972300"/>
        <a:ext cx="47910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85725</xdr:colOff>
      <xdr:row>2</xdr:row>
      <xdr:rowOff>95250</xdr:rowOff>
    </xdr:from>
    <xdr:to>
      <xdr:col>13</xdr:col>
      <xdr:colOff>85725</xdr:colOff>
      <xdr:row>21</xdr:row>
      <xdr:rowOff>95250</xdr:rowOff>
    </xdr:to>
    <xdr:sp>
      <xdr:nvSpPr>
        <xdr:cNvPr id="3" name="AutoShape 3"/>
        <xdr:cNvSpPr>
          <a:spLocks/>
        </xdr:cNvSpPr>
      </xdr:nvSpPr>
      <xdr:spPr>
        <a:xfrm flipV="1">
          <a:off x="9001125" y="419100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85725</xdr:colOff>
      <xdr:row>21</xdr:row>
      <xdr:rowOff>95250</xdr:rowOff>
    </xdr:from>
    <xdr:to>
      <xdr:col>15</xdr:col>
      <xdr:colOff>133350</xdr:colOff>
      <xdr:row>21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9001125" y="3505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561975</xdr:colOff>
      <xdr:row>3</xdr:row>
      <xdr:rowOff>47625</xdr:rowOff>
    </xdr:from>
    <xdr:to>
      <xdr:col>13</xdr:col>
      <xdr:colOff>0</xdr:colOff>
      <xdr:row>5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8791575" y="533400"/>
          <a:ext cx="123825" cy="3429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161925</xdr:colOff>
      <xdr:row>3</xdr:row>
      <xdr:rowOff>47625</xdr:rowOff>
    </xdr:from>
    <xdr:to>
      <xdr:col>13</xdr:col>
      <xdr:colOff>285750</xdr:colOff>
      <xdr:row>5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9077325" y="533400"/>
          <a:ext cx="133350" cy="3429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5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8915400" y="5334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161925</xdr:colOff>
      <xdr:row>3</xdr:row>
      <xdr:rowOff>47625</xdr:rowOff>
    </xdr:from>
    <xdr:to>
      <xdr:col>13</xdr:col>
      <xdr:colOff>161925</xdr:colOff>
      <xdr:row>5</xdr:row>
      <xdr:rowOff>66675</xdr:rowOff>
    </xdr:to>
    <xdr:sp>
      <xdr:nvSpPr>
        <xdr:cNvPr id="8" name="AutoShape 8"/>
        <xdr:cNvSpPr>
          <a:spLocks/>
        </xdr:cNvSpPr>
      </xdr:nvSpPr>
      <xdr:spPr>
        <a:xfrm>
          <a:off x="9077325" y="5334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85725</xdr:colOff>
      <xdr:row>4</xdr:row>
      <xdr:rowOff>0</xdr:rowOff>
    </xdr:from>
    <xdr:to>
      <xdr:col>14</xdr:col>
      <xdr:colOff>47625</xdr:colOff>
      <xdr:row>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001125" y="647700"/>
          <a:ext cx="6477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9525</xdr:rowOff>
    </xdr:from>
    <xdr:to>
      <xdr:col>13</xdr:col>
      <xdr:colOff>609600</xdr:colOff>
      <xdr:row>11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8496300" y="1628775"/>
          <a:ext cx="1028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514350</xdr:colOff>
      <xdr:row>11</xdr:row>
      <xdr:rowOff>9525</xdr:rowOff>
    </xdr:from>
    <xdr:to>
      <xdr:col>13</xdr:col>
      <xdr:colOff>342900</xdr:colOff>
      <xdr:row>17</xdr:row>
      <xdr:rowOff>57150</xdr:rowOff>
    </xdr:to>
    <xdr:sp>
      <xdr:nvSpPr>
        <xdr:cNvPr id="11" name="AutoShape 11"/>
        <xdr:cNvSpPr>
          <a:spLocks/>
        </xdr:cNvSpPr>
      </xdr:nvSpPr>
      <xdr:spPr>
        <a:xfrm>
          <a:off x="8743950" y="1790700"/>
          <a:ext cx="5143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514350</xdr:colOff>
      <xdr:row>17</xdr:row>
      <xdr:rowOff>9525</xdr:rowOff>
    </xdr:from>
    <xdr:to>
      <xdr:col>13</xdr:col>
      <xdr:colOff>342900</xdr:colOff>
      <xdr:row>17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8743950" y="2771775"/>
          <a:ext cx="514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514350</xdr:colOff>
      <xdr:row>17</xdr:row>
      <xdr:rowOff>123825</xdr:rowOff>
    </xdr:from>
    <xdr:to>
      <xdr:col>13</xdr:col>
      <xdr:colOff>342900</xdr:colOff>
      <xdr:row>18</xdr:row>
      <xdr:rowOff>76200</xdr:rowOff>
    </xdr:to>
    <xdr:sp>
      <xdr:nvSpPr>
        <xdr:cNvPr id="13" name="AutoShape 13"/>
        <xdr:cNvSpPr>
          <a:spLocks/>
        </xdr:cNvSpPr>
      </xdr:nvSpPr>
      <xdr:spPr>
        <a:xfrm>
          <a:off x="8743950" y="2886075"/>
          <a:ext cx="514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85725</xdr:colOff>
      <xdr:row>21</xdr:row>
      <xdr:rowOff>95250</xdr:rowOff>
    </xdr:from>
    <xdr:to>
      <xdr:col>14</xdr:col>
      <xdr:colOff>171450</xdr:colOff>
      <xdr:row>21</xdr:row>
      <xdr:rowOff>95250</xdr:rowOff>
    </xdr:to>
    <xdr:sp>
      <xdr:nvSpPr>
        <xdr:cNvPr id="14" name="AutoShape 14"/>
        <xdr:cNvSpPr>
          <a:spLocks/>
        </xdr:cNvSpPr>
      </xdr:nvSpPr>
      <xdr:spPr>
        <a:xfrm>
          <a:off x="9001125" y="3505200"/>
          <a:ext cx="7715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428625</xdr:colOff>
      <xdr:row>10</xdr:row>
      <xdr:rowOff>85725</xdr:rowOff>
    </xdr:from>
    <xdr:to>
      <xdr:col>13</xdr:col>
      <xdr:colOff>85725</xdr:colOff>
      <xdr:row>10</xdr:row>
      <xdr:rowOff>85725</xdr:rowOff>
    </xdr:to>
    <xdr:sp>
      <xdr:nvSpPr>
        <xdr:cNvPr id="15" name="AutoShape 15"/>
        <xdr:cNvSpPr>
          <a:spLocks/>
        </xdr:cNvSpPr>
      </xdr:nvSpPr>
      <xdr:spPr>
        <a:xfrm flipH="1">
          <a:off x="7972425" y="1704975"/>
          <a:ext cx="10287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85725</xdr:colOff>
      <xdr:row>11</xdr:row>
      <xdr:rowOff>57150</xdr:rowOff>
    </xdr:from>
    <xdr:to>
      <xdr:col>13</xdr:col>
      <xdr:colOff>85725</xdr:colOff>
      <xdr:row>12</xdr:row>
      <xdr:rowOff>9525</xdr:rowOff>
    </xdr:to>
    <xdr:sp>
      <xdr:nvSpPr>
        <xdr:cNvPr id="16" name="AutoShape 16"/>
        <xdr:cNvSpPr>
          <a:spLocks/>
        </xdr:cNvSpPr>
      </xdr:nvSpPr>
      <xdr:spPr>
        <a:xfrm>
          <a:off x="9001125" y="18383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85725</xdr:colOff>
      <xdr:row>14</xdr:row>
      <xdr:rowOff>0</xdr:rowOff>
    </xdr:from>
    <xdr:to>
      <xdr:col>13</xdr:col>
      <xdr:colOff>85725</xdr:colOff>
      <xdr:row>14</xdr:row>
      <xdr:rowOff>114300</xdr:rowOff>
    </xdr:to>
    <xdr:sp>
      <xdr:nvSpPr>
        <xdr:cNvPr id="17" name="AutoShape 17"/>
        <xdr:cNvSpPr>
          <a:spLocks/>
        </xdr:cNvSpPr>
      </xdr:nvSpPr>
      <xdr:spPr>
        <a:xfrm>
          <a:off x="9001125" y="22669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85725</xdr:colOff>
      <xdr:row>12</xdr:row>
      <xdr:rowOff>104775</xdr:rowOff>
    </xdr:from>
    <xdr:to>
      <xdr:col>13</xdr:col>
      <xdr:colOff>85725</xdr:colOff>
      <xdr:row>13</xdr:row>
      <xdr:rowOff>57150</xdr:rowOff>
    </xdr:to>
    <xdr:sp>
      <xdr:nvSpPr>
        <xdr:cNvPr id="18" name="AutoShape 18"/>
        <xdr:cNvSpPr>
          <a:spLocks/>
        </xdr:cNvSpPr>
      </xdr:nvSpPr>
      <xdr:spPr>
        <a:xfrm>
          <a:off x="9001125" y="20478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85725</xdr:colOff>
      <xdr:row>10</xdr:row>
      <xdr:rowOff>9525</xdr:rowOff>
    </xdr:from>
    <xdr:to>
      <xdr:col>13</xdr:col>
      <xdr:colOff>85725</xdr:colOff>
      <xdr:row>10</xdr:row>
      <xdr:rowOff>123825</xdr:rowOff>
    </xdr:to>
    <xdr:sp>
      <xdr:nvSpPr>
        <xdr:cNvPr id="19" name="AutoShape 19"/>
        <xdr:cNvSpPr>
          <a:spLocks/>
        </xdr:cNvSpPr>
      </xdr:nvSpPr>
      <xdr:spPr>
        <a:xfrm>
          <a:off x="9001125" y="16287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85725</xdr:colOff>
      <xdr:row>17</xdr:row>
      <xdr:rowOff>114300</xdr:rowOff>
    </xdr:from>
    <xdr:to>
      <xdr:col>13</xdr:col>
      <xdr:colOff>85725</xdr:colOff>
      <xdr:row>18</xdr:row>
      <xdr:rowOff>66675</xdr:rowOff>
    </xdr:to>
    <xdr:sp>
      <xdr:nvSpPr>
        <xdr:cNvPr id="20" name="AutoShape 20"/>
        <xdr:cNvSpPr>
          <a:spLocks/>
        </xdr:cNvSpPr>
      </xdr:nvSpPr>
      <xdr:spPr>
        <a:xfrm>
          <a:off x="9001125" y="2876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85725</xdr:colOff>
      <xdr:row>16</xdr:row>
      <xdr:rowOff>95250</xdr:rowOff>
    </xdr:from>
    <xdr:to>
      <xdr:col>13</xdr:col>
      <xdr:colOff>85725</xdr:colOff>
      <xdr:row>17</xdr:row>
      <xdr:rowOff>47625</xdr:rowOff>
    </xdr:to>
    <xdr:sp>
      <xdr:nvSpPr>
        <xdr:cNvPr id="21" name="AutoShape 21"/>
        <xdr:cNvSpPr>
          <a:spLocks/>
        </xdr:cNvSpPr>
      </xdr:nvSpPr>
      <xdr:spPr>
        <a:xfrm>
          <a:off x="9001125" y="26955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85725</xdr:colOff>
      <xdr:row>15</xdr:row>
      <xdr:rowOff>38100</xdr:rowOff>
    </xdr:from>
    <xdr:to>
      <xdr:col>13</xdr:col>
      <xdr:colOff>85725</xdr:colOff>
      <xdr:row>15</xdr:row>
      <xdr:rowOff>152400</xdr:rowOff>
    </xdr:to>
    <xdr:sp>
      <xdr:nvSpPr>
        <xdr:cNvPr id="22" name="AutoShape 22"/>
        <xdr:cNvSpPr>
          <a:spLocks/>
        </xdr:cNvSpPr>
      </xdr:nvSpPr>
      <xdr:spPr>
        <a:xfrm>
          <a:off x="9001125" y="24669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581025</xdr:colOff>
      <xdr:row>19</xdr:row>
      <xdr:rowOff>57150</xdr:rowOff>
    </xdr:from>
    <xdr:to>
      <xdr:col>13</xdr:col>
      <xdr:colOff>19050</xdr:colOff>
      <xdr:row>21</xdr:row>
      <xdr:rowOff>76200</xdr:rowOff>
    </xdr:to>
    <xdr:sp>
      <xdr:nvSpPr>
        <xdr:cNvPr id="23" name="AutoShape 23"/>
        <xdr:cNvSpPr>
          <a:spLocks/>
        </xdr:cNvSpPr>
      </xdr:nvSpPr>
      <xdr:spPr>
        <a:xfrm>
          <a:off x="8810625" y="3143250"/>
          <a:ext cx="123825" cy="3429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57150</xdr:rowOff>
    </xdr:from>
    <xdr:to>
      <xdr:col>13</xdr:col>
      <xdr:colOff>9525</xdr:colOff>
      <xdr:row>21</xdr:row>
      <xdr:rowOff>76200</xdr:rowOff>
    </xdr:to>
    <xdr:sp>
      <xdr:nvSpPr>
        <xdr:cNvPr id="24" name="AutoShape 24"/>
        <xdr:cNvSpPr>
          <a:spLocks/>
        </xdr:cNvSpPr>
      </xdr:nvSpPr>
      <xdr:spPr>
        <a:xfrm>
          <a:off x="8924925" y="31432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171450</xdr:colOff>
      <xdr:row>19</xdr:row>
      <xdr:rowOff>47625</xdr:rowOff>
    </xdr:from>
    <xdr:to>
      <xdr:col>13</xdr:col>
      <xdr:colOff>304800</xdr:colOff>
      <xdr:row>21</xdr:row>
      <xdr:rowOff>66675</xdr:rowOff>
    </xdr:to>
    <xdr:sp>
      <xdr:nvSpPr>
        <xdr:cNvPr id="25" name="AutoShape 25"/>
        <xdr:cNvSpPr>
          <a:spLocks/>
        </xdr:cNvSpPr>
      </xdr:nvSpPr>
      <xdr:spPr>
        <a:xfrm>
          <a:off x="9086850" y="3133725"/>
          <a:ext cx="133350" cy="3429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171450</xdr:colOff>
      <xdr:row>19</xdr:row>
      <xdr:rowOff>57150</xdr:rowOff>
    </xdr:from>
    <xdr:to>
      <xdr:col>13</xdr:col>
      <xdr:colOff>171450</xdr:colOff>
      <xdr:row>21</xdr:row>
      <xdr:rowOff>76200</xdr:rowOff>
    </xdr:to>
    <xdr:sp>
      <xdr:nvSpPr>
        <xdr:cNvPr id="26" name="AutoShape 26"/>
        <xdr:cNvSpPr>
          <a:spLocks/>
        </xdr:cNvSpPr>
      </xdr:nvSpPr>
      <xdr:spPr>
        <a:xfrm>
          <a:off x="9086850" y="31432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428625</xdr:colOff>
      <xdr:row>21</xdr:row>
      <xdr:rowOff>95250</xdr:rowOff>
    </xdr:from>
    <xdr:to>
      <xdr:col>13</xdr:col>
      <xdr:colOff>85725</xdr:colOff>
      <xdr:row>21</xdr:row>
      <xdr:rowOff>95250</xdr:rowOff>
    </xdr:to>
    <xdr:sp>
      <xdr:nvSpPr>
        <xdr:cNvPr id="27" name="AutoShape 27"/>
        <xdr:cNvSpPr>
          <a:spLocks/>
        </xdr:cNvSpPr>
      </xdr:nvSpPr>
      <xdr:spPr>
        <a:xfrm flipH="1">
          <a:off x="7972425" y="35052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17</xdr:row>
      <xdr:rowOff>9525</xdr:rowOff>
    </xdr:from>
    <xdr:to>
      <xdr:col>13</xdr:col>
      <xdr:colOff>76200</xdr:colOff>
      <xdr:row>17</xdr:row>
      <xdr:rowOff>9525</xdr:rowOff>
    </xdr:to>
    <xdr:sp>
      <xdr:nvSpPr>
        <xdr:cNvPr id="28" name="AutoShape 28"/>
        <xdr:cNvSpPr>
          <a:spLocks/>
        </xdr:cNvSpPr>
      </xdr:nvSpPr>
      <xdr:spPr>
        <a:xfrm flipH="1">
          <a:off x="7962900" y="27717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428625</xdr:colOff>
      <xdr:row>13</xdr:row>
      <xdr:rowOff>28575</xdr:rowOff>
    </xdr:from>
    <xdr:to>
      <xdr:col>13</xdr:col>
      <xdr:colOff>85725</xdr:colOff>
      <xdr:row>13</xdr:row>
      <xdr:rowOff>28575</xdr:rowOff>
    </xdr:to>
    <xdr:sp>
      <xdr:nvSpPr>
        <xdr:cNvPr id="29" name="AutoShape 29"/>
        <xdr:cNvSpPr>
          <a:spLocks/>
        </xdr:cNvSpPr>
      </xdr:nvSpPr>
      <xdr:spPr>
        <a:xfrm flipH="1">
          <a:off x="7972425" y="21336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76200</xdr:rowOff>
    </xdr:from>
    <xdr:to>
      <xdr:col>12</xdr:col>
      <xdr:colOff>0</xdr:colOff>
      <xdr:row>13</xdr:row>
      <xdr:rowOff>47625</xdr:rowOff>
    </xdr:to>
    <xdr:sp>
      <xdr:nvSpPr>
        <xdr:cNvPr id="30" name="AutoShape 30"/>
        <xdr:cNvSpPr>
          <a:spLocks/>
        </xdr:cNvSpPr>
      </xdr:nvSpPr>
      <xdr:spPr>
        <a:xfrm>
          <a:off x="8229600" y="1695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9525</xdr:rowOff>
    </xdr:from>
    <xdr:to>
      <xdr:col>12</xdr:col>
      <xdr:colOff>0</xdr:colOff>
      <xdr:row>17</xdr:row>
      <xdr:rowOff>38100</xdr:rowOff>
    </xdr:to>
    <xdr:sp>
      <xdr:nvSpPr>
        <xdr:cNvPr id="31" name="AutoShape 31"/>
        <xdr:cNvSpPr>
          <a:spLocks/>
        </xdr:cNvSpPr>
      </xdr:nvSpPr>
      <xdr:spPr>
        <a:xfrm>
          <a:off x="8229600" y="21145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38100</xdr:rowOff>
    </xdr:from>
    <xdr:to>
      <xdr:col>12</xdr:col>
      <xdr:colOff>0</xdr:colOff>
      <xdr:row>21</xdr:row>
      <xdr:rowOff>76200</xdr:rowOff>
    </xdr:to>
    <xdr:sp>
      <xdr:nvSpPr>
        <xdr:cNvPr id="32" name="AutoShape 32"/>
        <xdr:cNvSpPr>
          <a:spLocks/>
        </xdr:cNvSpPr>
      </xdr:nvSpPr>
      <xdr:spPr>
        <a:xfrm>
          <a:off x="8229600" y="2800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285750</xdr:colOff>
      <xdr:row>35</xdr:row>
      <xdr:rowOff>95250</xdr:rowOff>
    </xdr:from>
    <xdr:to>
      <xdr:col>5</xdr:col>
      <xdr:colOff>114300</xdr:colOff>
      <xdr:row>35</xdr:row>
      <xdr:rowOff>95250</xdr:rowOff>
    </xdr:to>
    <xdr:sp>
      <xdr:nvSpPr>
        <xdr:cNvPr id="33" name="AutoShape 59"/>
        <xdr:cNvSpPr>
          <a:spLocks/>
        </xdr:cNvSpPr>
      </xdr:nvSpPr>
      <xdr:spPr>
        <a:xfrm>
          <a:off x="3028950" y="57816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32</xdr:row>
      <xdr:rowOff>114300</xdr:rowOff>
    </xdr:from>
    <xdr:to>
      <xdr:col>4</xdr:col>
      <xdr:colOff>285750</xdr:colOff>
      <xdr:row>38</xdr:row>
      <xdr:rowOff>57150</xdr:rowOff>
    </xdr:to>
    <xdr:sp>
      <xdr:nvSpPr>
        <xdr:cNvPr id="34" name="AutoShape 60"/>
        <xdr:cNvSpPr>
          <a:spLocks/>
        </xdr:cNvSpPr>
      </xdr:nvSpPr>
      <xdr:spPr>
        <a:xfrm rot="5400000">
          <a:off x="2847975" y="5314950"/>
          <a:ext cx="1809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323850</xdr:colOff>
      <xdr:row>34</xdr:row>
      <xdr:rowOff>19050</xdr:rowOff>
    </xdr:from>
    <xdr:to>
      <xdr:col>4</xdr:col>
      <xdr:colOff>104775</xdr:colOff>
      <xdr:row>36</xdr:row>
      <xdr:rowOff>152400</xdr:rowOff>
    </xdr:to>
    <xdr:sp>
      <xdr:nvSpPr>
        <xdr:cNvPr id="35" name="AutoShape 61"/>
        <xdr:cNvSpPr>
          <a:spLocks/>
        </xdr:cNvSpPr>
      </xdr:nvSpPr>
      <xdr:spPr>
        <a:xfrm rot="5400000">
          <a:off x="1695450" y="5543550"/>
          <a:ext cx="11525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190500</xdr:colOff>
      <xdr:row>34</xdr:row>
      <xdr:rowOff>19050</xdr:rowOff>
    </xdr:from>
    <xdr:to>
      <xdr:col>2</xdr:col>
      <xdr:colOff>323850</xdr:colOff>
      <xdr:row>36</xdr:row>
      <xdr:rowOff>152400</xdr:rowOff>
    </xdr:to>
    <xdr:sp>
      <xdr:nvSpPr>
        <xdr:cNvPr id="36" name="AutoShape 62"/>
        <xdr:cNvSpPr>
          <a:spLocks/>
        </xdr:cNvSpPr>
      </xdr:nvSpPr>
      <xdr:spPr>
        <a:xfrm rot="5400000">
          <a:off x="1562100" y="5543550"/>
          <a:ext cx="1333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19050</xdr:rowOff>
    </xdr:from>
    <xdr:to>
      <xdr:col>2</xdr:col>
      <xdr:colOff>190500</xdr:colOff>
      <xdr:row>36</xdr:row>
      <xdr:rowOff>152400</xdr:rowOff>
    </xdr:to>
    <xdr:sp>
      <xdr:nvSpPr>
        <xdr:cNvPr id="37" name="AutoShape 63"/>
        <xdr:cNvSpPr>
          <a:spLocks/>
        </xdr:cNvSpPr>
      </xdr:nvSpPr>
      <xdr:spPr>
        <a:xfrm rot="5400000">
          <a:off x="1438275" y="5543550"/>
          <a:ext cx="1333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35</xdr:row>
      <xdr:rowOff>95250</xdr:rowOff>
    </xdr:from>
    <xdr:to>
      <xdr:col>2</xdr:col>
      <xdr:colOff>104775</xdr:colOff>
      <xdr:row>35</xdr:row>
      <xdr:rowOff>95250</xdr:rowOff>
    </xdr:to>
    <xdr:sp>
      <xdr:nvSpPr>
        <xdr:cNvPr id="38" name="AutoShape 66"/>
        <xdr:cNvSpPr>
          <a:spLocks/>
        </xdr:cNvSpPr>
      </xdr:nvSpPr>
      <xdr:spPr>
        <a:xfrm>
          <a:off x="962025" y="57816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25</xdr:row>
      <xdr:rowOff>114300</xdr:rowOff>
    </xdr:from>
    <xdr:to>
      <xdr:col>1</xdr:col>
      <xdr:colOff>266700</xdr:colOff>
      <xdr:row>35</xdr:row>
      <xdr:rowOff>95250</xdr:rowOff>
    </xdr:to>
    <xdr:sp>
      <xdr:nvSpPr>
        <xdr:cNvPr id="39" name="AutoShape 67"/>
        <xdr:cNvSpPr>
          <a:spLocks/>
        </xdr:cNvSpPr>
      </xdr:nvSpPr>
      <xdr:spPr>
        <a:xfrm flipV="1">
          <a:off x="952500" y="41814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247650</xdr:colOff>
      <xdr:row>35</xdr:row>
      <xdr:rowOff>95250</xdr:rowOff>
    </xdr:from>
    <xdr:to>
      <xdr:col>2</xdr:col>
      <xdr:colOff>371475</xdr:colOff>
      <xdr:row>35</xdr:row>
      <xdr:rowOff>95250</xdr:rowOff>
    </xdr:to>
    <xdr:sp>
      <xdr:nvSpPr>
        <xdr:cNvPr id="40" name="AutoShape 68"/>
        <xdr:cNvSpPr>
          <a:spLocks/>
        </xdr:cNvSpPr>
      </xdr:nvSpPr>
      <xdr:spPr>
        <a:xfrm>
          <a:off x="1619250" y="57816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95250</xdr:rowOff>
    </xdr:from>
    <xdr:to>
      <xdr:col>2</xdr:col>
      <xdr:colOff>647700</xdr:colOff>
      <xdr:row>35</xdr:row>
      <xdr:rowOff>95250</xdr:rowOff>
    </xdr:to>
    <xdr:sp>
      <xdr:nvSpPr>
        <xdr:cNvPr id="41" name="AutoShape 69"/>
        <xdr:cNvSpPr>
          <a:spLocks/>
        </xdr:cNvSpPr>
      </xdr:nvSpPr>
      <xdr:spPr>
        <a:xfrm>
          <a:off x="1885950" y="57816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133350</xdr:colOff>
      <xdr:row>35</xdr:row>
      <xdr:rowOff>95250</xdr:rowOff>
    </xdr:from>
    <xdr:to>
      <xdr:col>3</xdr:col>
      <xdr:colOff>257175</xdr:colOff>
      <xdr:row>35</xdr:row>
      <xdr:rowOff>95250</xdr:rowOff>
    </xdr:to>
    <xdr:sp>
      <xdr:nvSpPr>
        <xdr:cNvPr id="42" name="AutoShape 70"/>
        <xdr:cNvSpPr>
          <a:spLocks/>
        </xdr:cNvSpPr>
      </xdr:nvSpPr>
      <xdr:spPr>
        <a:xfrm>
          <a:off x="2190750" y="57816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447675</xdr:colOff>
      <xdr:row>35</xdr:row>
      <xdr:rowOff>95250</xdr:rowOff>
    </xdr:from>
    <xdr:to>
      <xdr:col>3</xdr:col>
      <xdr:colOff>581025</xdr:colOff>
      <xdr:row>35</xdr:row>
      <xdr:rowOff>95250</xdr:rowOff>
    </xdr:to>
    <xdr:sp>
      <xdr:nvSpPr>
        <xdr:cNvPr id="43" name="AutoShape 71"/>
        <xdr:cNvSpPr>
          <a:spLocks/>
        </xdr:cNvSpPr>
      </xdr:nvSpPr>
      <xdr:spPr>
        <a:xfrm>
          <a:off x="2505075" y="57816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47625</xdr:colOff>
      <xdr:row>35</xdr:row>
      <xdr:rowOff>95250</xdr:rowOff>
    </xdr:from>
    <xdr:to>
      <xdr:col>4</xdr:col>
      <xdr:colOff>171450</xdr:colOff>
      <xdr:row>35</xdr:row>
      <xdr:rowOff>95250</xdr:rowOff>
    </xdr:to>
    <xdr:sp>
      <xdr:nvSpPr>
        <xdr:cNvPr id="44" name="AutoShape 72"/>
        <xdr:cNvSpPr>
          <a:spLocks/>
        </xdr:cNvSpPr>
      </xdr:nvSpPr>
      <xdr:spPr>
        <a:xfrm>
          <a:off x="2790825" y="57816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323850</xdr:colOff>
      <xdr:row>34</xdr:row>
      <xdr:rowOff>19050</xdr:rowOff>
    </xdr:from>
    <xdr:to>
      <xdr:col>2</xdr:col>
      <xdr:colOff>323850</xdr:colOff>
      <xdr:row>39</xdr:row>
      <xdr:rowOff>9525</xdr:rowOff>
    </xdr:to>
    <xdr:sp>
      <xdr:nvSpPr>
        <xdr:cNvPr id="45" name="AutoShape 73"/>
        <xdr:cNvSpPr>
          <a:spLocks/>
        </xdr:cNvSpPr>
      </xdr:nvSpPr>
      <xdr:spPr>
        <a:xfrm>
          <a:off x="1695450" y="5543550"/>
          <a:ext cx="0" cy="800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533400</xdr:colOff>
      <xdr:row>35</xdr:row>
      <xdr:rowOff>95250</xdr:rowOff>
    </xdr:from>
    <xdr:to>
      <xdr:col>3</xdr:col>
      <xdr:colOff>533400</xdr:colOff>
      <xdr:row>39</xdr:row>
      <xdr:rowOff>19050</xdr:rowOff>
    </xdr:to>
    <xdr:sp>
      <xdr:nvSpPr>
        <xdr:cNvPr id="46" name="AutoShape 74"/>
        <xdr:cNvSpPr>
          <a:spLocks/>
        </xdr:cNvSpPr>
      </xdr:nvSpPr>
      <xdr:spPr>
        <a:xfrm>
          <a:off x="2590800" y="5781675"/>
          <a:ext cx="0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152400</xdr:colOff>
      <xdr:row>26</xdr:row>
      <xdr:rowOff>123825</xdr:rowOff>
    </xdr:from>
    <xdr:to>
      <xdr:col>9</xdr:col>
      <xdr:colOff>152400</xdr:colOff>
      <xdr:row>39</xdr:row>
      <xdr:rowOff>76200</xdr:rowOff>
    </xdr:to>
    <xdr:sp>
      <xdr:nvSpPr>
        <xdr:cNvPr id="47" name="AutoShape 101"/>
        <xdr:cNvSpPr>
          <a:spLocks/>
        </xdr:cNvSpPr>
      </xdr:nvSpPr>
      <xdr:spPr>
        <a:xfrm flipV="1">
          <a:off x="6324600" y="43529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33</xdr:row>
      <xdr:rowOff>133350</xdr:rowOff>
    </xdr:from>
    <xdr:to>
      <xdr:col>11</xdr:col>
      <xdr:colOff>66675</xdr:colOff>
      <xdr:row>33</xdr:row>
      <xdr:rowOff>133350</xdr:rowOff>
    </xdr:to>
    <xdr:sp>
      <xdr:nvSpPr>
        <xdr:cNvPr id="48" name="AutoShape 102"/>
        <xdr:cNvSpPr>
          <a:spLocks/>
        </xdr:cNvSpPr>
      </xdr:nvSpPr>
      <xdr:spPr>
        <a:xfrm>
          <a:off x="5162550" y="549592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523875</xdr:colOff>
      <xdr:row>32</xdr:row>
      <xdr:rowOff>9525</xdr:rowOff>
    </xdr:from>
    <xdr:to>
      <xdr:col>9</xdr:col>
      <xdr:colOff>485775</xdr:colOff>
      <xdr:row>35</xdr:row>
      <xdr:rowOff>95250</xdr:rowOff>
    </xdr:to>
    <xdr:sp>
      <xdr:nvSpPr>
        <xdr:cNvPr id="49" name="AutoShape 103"/>
        <xdr:cNvSpPr>
          <a:spLocks/>
        </xdr:cNvSpPr>
      </xdr:nvSpPr>
      <xdr:spPr>
        <a:xfrm>
          <a:off x="6010275" y="5210175"/>
          <a:ext cx="647700" cy="5715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323850</xdr:colOff>
      <xdr:row>31</xdr:row>
      <xdr:rowOff>0</xdr:rowOff>
    </xdr:from>
    <xdr:to>
      <xdr:col>9</xdr:col>
      <xdr:colOff>666750</xdr:colOff>
      <xdr:row>36</xdr:row>
      <xdr:rowOff>104775</xdr:rowOff>
    </xdr:to>
    <xdr:sp>
      <xdr:nvSpPr>
        <xdr:cNvPr id="50" name="AutoShape 104"/>
        <xdr:cNvSpPr>
          <a:spLocks/>
        </xdr:cNvSpPr>
      </xdr:nvSpPr>
      <xdr:spPr>
        <a:xfrm>
          <a:off x="5810250" y="5038725"/>
          <a:ext cx="10287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66675</xdr:colOff>
      <xdr:row>31</xdr:row>
      <xdr:rowOff>0</xdr:rowOff>
    </xdr:from>
    <xdr:to>
      <xdr:col>9</xdr:col>
      <xdr:colOff>152400</xdr:colOff>
      <xdr:row>31</xdr:row>
      <xdr:rowOff>0</xdr:rowOff>
    </xdr:to>
    <xdr:sp>
      <xdr:nvSpPr>
        <xdr:cNvPr id="51" name="AutoShape 105"/>
        <xdr:cNvSpPr>
          <a:spLocks/>
        </xdr:cNvSpPr>
      </xdr:nvSpPr>
      <xdr:spPr>
        <a:xfrm flipH="1">
          <a:off x="5553075" y="5038725"/>
          <a:ext cx="7715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590550</xdr:colOff>
      <xdr:row>33</xdr:row>
      <xdr:rowOff>123825</xdr:rowOff>
    </xdr:from>
    <xdr:to>
      <xdr:col>9</xdr:col>
      <xdr:colOff>161925</xdr:colOff>
      <xdr:row>35</xdr:row>
      <xdr:rowOff>28575</xdr:rowOff>
    </xdr:to>
    <xdr:sp>
      <xdr:nvSpPr>
        <xdr:cNvPr id="52" name="AutoShape 106"/>
        <xdr:cNvSpPr>
          <a:spLocks/>
        </xdr:cNvSpPr>
      </xdr:nvSpPr>
      <xdr:spPr>
        <a:xfrm flipH="1">
          <a:off x="6076950" y="5486400"/>
          <a:ext cx="2571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190500</xdr:colOff>
      <xdr:row>35</xdr:row>
      <xdr:rowOff>19050</xdr:rowOff>
    </xdr:from>
    <xdr:to>
      <xdr:col>8</xdr:col>
      <xdr:colOff>600075</xdr:colOff>
      <xdr:row>37</xdr:row>
      <xdr:rowOff>57150</xdr:rowOff>
    </xdr:to>
    <xdr:sp>
      <xdr:nvSpPr>
        <xdr:cNvPr id="53" name="AutoShape 107"/>
        <xdr:cNvSpPr>
          <a:spLocks/>
        </xdr:cNvSpPr>
      </xdr:nvSpPr>
      <xdr:spPr>
        <a:xfrm flipH="1">
          <a:off x="5676900" y="5705475"/>
          <a:ext cx="4095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152400</xdr:colOff>
      <xdr:row>33</xdr:row>
      <xdr:rowOff>133350</xdr:rowOff>
    </xdr:from>
    <xdr:to>
      <xdr:col>9</xdr:col>
      <xdr:colOff>533400</xdr:colOff>
      <xdr:row>35</xdr:row>
      <xdr:rowOff>152400</xdr:rowOff>
    </xdr:to>
    <xdr:sp>
      <xdr:nvSpPr>
        <xdr:cNvPr id="54" name="AutoShape 108"/>
        <xdr:cNvSpPr>
          <a:spLocks/>
        </xdr:cNvSpPr>
      </xdr:nvSpPr>
      <xdr:spPr>
        <a:xfrm>
          <a:off x="6324600" y="5495925"/>
          <a:ext cx="390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533400</xdr:colOff>
      <xdr:row>35</xdr:row>
      <xdr:rowOff>152400</xdr:rowOff>
    </xdr:from>
    <xdr:to>
      <xdr:col>10</xdr:col>
      <xdr:colOff>104775</xdr:colOff>
      <xdr:row>37</xdr:row>
      <xdr:rowOff>57150</xdr:rowOff>
    </xdr:to>
    <xdr:sp>
      <xdr:nvSpPr>
        <xdr:cNvPr id="55" name="AutoShape 109"/>
        <xdr:cNvSpPr>
          <a:spLocks/>
        </xdr:cNvSpPr>
      </xdr:nvSpPr>
      <xdr:spPr>
        <a:xfrm>
          <a:off x="6705600" y="5838825"/>
          <a:ext cx="2571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31</xdr:row>
      <xdr:rowOff>76200</xdr:rowOff>
    </xdr:from>
    <xdr:to>
      <xdr:col>10</xdr:col>
      <xdr:colOff>657225</xdr:colOff>
      <xdr:row>36</xdr:row>
      <xdr:rowOff>66675</xdr:rowOff>
    </xdr:to>
    <xdr:sp>
      <xdr:nvSpPr>
        <xdr:cNvPr id="56" name="AutoShape 110"/>
        <xdr:cNvSpPr>
          <a:spLocks/>
        </xdr:cNvSpPr>
      </xdr:nvSpPr>
      <xdr:spPr>
        <a:xfrm>
          <a:off x="6610350" y="5114925"/>
          <a:ext cx="904875" cy="800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133350</xdr:colOff>
      <xdr:row>31</xdr:row>
      <xdr:rowOff>133350</xdr:rowOff>
    </xdr:from>
    <xdr:to>
      <xdr:col>9</xdr:col>
      <xdr:colOff>514350</xdr:colOff>
      <xdr:row>33</xdr:row>
      <xdr:rowOff>152400</xdr:rowOff>
    </xdr:to>
    <xdr:sp>
      <xdr:nvSpPr>
        <xdr:cNvPr id="57" name="AutoShape 111"/>
        <xdr:cNvSpPr>
          <a:spLocks/>
        </xdr:cNvSpPr>
      </xdr:nvSpPr>
      <xdr:spPr>
        <a:xfrm flipH="1">
          <a:off x="6305550" y="5172075"/>
          <a:ext cx="390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504825</xdr:colOff>
      <xdr:row>31</xdr:row>
      <xdr:rowOff>133350</xdr:rowOff>
    </xdr:from>
    <xdr:to>
      <xdr:col>10</xdr:col>
      <xdr:colOff>457200</xdr:colOff>
      <xdr:row>31</xdr:row>
      <xdr:rowOff>133350</xdr:rowOff>
    </xdr:to>
    <xdr:sp>
      <xdr:nvSpPr>
        <xdr:cNvPr id="58" name="AutoShape 116"/>
        <xdr:cNvSpPr>
          <a:spLocks/>
        </xdr:cNvSpPr>
      </xdr:nvSpPr>
      <xdr:spPr>
        <a:xfrm>
          <a:off x="6677025" y="5172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666750</xdr:colOff>
      <xdr:row>31</xdr:row>
      <xdr:rowOff>123825</xdr:rowOff>
    </xdr:from>
    <xdr:to>
      <xdr:col>10</xdr:col>
      <xdr:colOff>238125</xdr:colOff>
      <xdr:row>33</xdr:row>
      <xdr:rowOff>19050</xdr:rowOff>
    </xdr:to>
    <xdr:sp>
      <xdr:nvSpPr>
        <xdr:cNvPr id="59" name="AutoShape 117"/>
        <xdr:cNvSpPr>
          <a:spLocks/>
        </xdr:cNvSpPr>
      </xdr:nvSpPr>
      <xdr:spPr>
        <a:xfrm rot="1661968">
          <a:off x="6838950" y="5162550"/>
          <a:ext cx="257175" cy="219075"/>
        </a:xfrm>
        <a:prstGeom prst="arc">
          <a:avLst>
            <a:gd name="adj1" fmla="val -20415537"/>
            <a:gd name="adj2" fmla="val 15345467"/>
            <a:gd name="adj3" fmla="val 42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152400</xdr:colOff>
      <xdr:row>33</xdr:row>
      <xdr:rowOff>133350</xdr:rowOff>
    </xdr:from>
    <xdr:to>
      <xdr:col>9</xdr:col>
      <xdr:colOff>152400</xdr:colOff>
      <xdr:row>38</xdr:row>
      <xdr:rowOff>9525</xdr:rowOff>
    </xdr:to>
    <xdr:sp>
      <xdr:nvSpPr>
        <xdr:cNvPr id="60" name="AutoShape 119"/>
        <xdr:cNvSpPr>
          <a:spLocks/>
        </xdr:cNvSpPr>
      </xdr:nvSpPr>
      <xdr:spPr>
        <a:xfrm>
          <a:off x="6324600" y="5495925"/>
          <a:ext cx="0" cy="685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561975</xdr:colOff>
      <xdr:row>0</xdr:row>
      <xdr:rowOff>19050</xdr:rowOff>
    </xdr:from>
    <xdr:to>
      <xdr:col>20</xdr:col>
      <xdr:colOff>361950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9315450" y="19050"/>
        <a:ext cx="52863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485775</xdr:colOff>
      <xdr:row>11</xdr:row>
      <xdr:rowOff>28575</xdr:rowOff>
    </xdr:from>
    <xdr:to>
      <xdr:col>9</xdr:col>
      <xdr:colOff>485775</xdr:colOff>
      <xdr:row>23</xdr:row>
      <xdr:rowOff>66675</xdr:rowOff>
    </xdr:to>
    <xdr:sp>
      <xdr:nvSpPr>
        <xdr:cNvPr id="2" name="AutoShape 2"/>
        <xdr:cNvSpPr>
          <a:spLocks/>
        </xdr:cNvSpPr>
      </xdr:nvSpPr>
      <xdr:spPr>
        <a:xfrm flipV="1">
          <a:off x="7181850" y="1809750"/>
          <a:ext cx="0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485775</xdr:colOff>
      <xdr:row>22</xdr:row>
      <xdr:rowOff>47625</xdr:rowOff>
    </xdr:from>
    <xdr:to>
      <xdr:col>13</xdr:col>
      <xdr:colOff>571500</xdr:colOff>
      <xdr:row>22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7181850" y="363855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485775</xdr:colOff>
      <xdr:row>14</xdr:row>
      <xdr:rowOff>104775</xdr:rowOff>
    </xdr:from>
    <xdr:to>
      <xdr:col>10</xdr:col>
      <xdr:colOff>323850</xdr:colOff>
      <xdr:row>22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7181850" y="2381250"/>
          <a:ext cx="523875" cy="126682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323850</xdr:colOff>
      <xdr:row>14</xdr:row>
      <xdr:rowOff>104775</xdr:rowOff>
    </xdr:from>
    <xdr:to>
      <xdr:col>11</xdr:col>
      <xdr:colOff>666750</xdr:colOff>
      <xdr:row>17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7705725" y="2381250"/>
          <a:ext cx="1028700" cy="4953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666750</xdr:colOff>
      <xdr:row>14</xdr:row>
      <xdr:rowOff>104775</xdr:rowOff>
    </xdr:from>
    <xdr:to>
      <xdr:col>12</xdr:col>
      <xdr:colOff>495300</xdr:colOff>
      <xdr:row>22</xdr:row>
      <xdr:rowOff>57150</xdr:rowOff>
    </xdr:to>
    <xdr:sp>
      <xdr:nvSpPr>
        <xdr:cNvPr id="6" name="AutoShape 6"/>
        <xdr:cNvSpPr>
          <a:spLocks/>
        </xdr:cNvSpPr>
      </xdr:nvSpPr>
      <xdr:spPr>
        <a:xfrm>
          <a:off x="8734425" y="2381250"/>
          <a:ext cx="514350" cy="126682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18</xdr:row>
      <xdr:rowOff>85725</xdr:rowOff>
    </xdr:from>
    <xdr:to>
      <xdr:col>12</xdr:col>
      <xdr:colOff>228600</xdr:colOff>
      <xdr:row>21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8467725" y="3019425"/>
          <a:ext cx="51435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657225</xdr:colOff>
      <xdr:row>18</xdr:row>
      <xdr:rowOff>19050</xdr:rowOff>
    </xdr:from>
    <xdr:to>
      <xdr:col>11</xdr:col>
      <xdr:colOff>657225</xdr:colOff>
      <xdr:row>18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8724900" y="2952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657225</xdr:colOff>
      <xdr:row>20</xdr:row>
      <xdr:rowOff>66675</xdr:rowOff>
    </xdr:from>
    <xdr:to>
      <xdr:col>11</xdr:col>
      <xdr:colOff>657225</xdr:colOff>
      <xdr:row>21</xdr:row>
      <xdr:rowOff>38100</xdr:rowOff>
    </xdr:to>
    <xdr:sp>
      <xdr:nvSpPr>
        <xdr:cNvPr id="9" name="AutoShape 9"/>
        <xdr:cNvSpPr>
          <a:spLocks/>
        </xdr:cNvSpPr>
      </xdr:nvSpPr>
      <xdr:spPr>
        <a:xfrm>
          <a:off x="87249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657225</xdr:colOff>
      <xdr:row>19</xdr:row>
      <xdr:rowOff>47625</xdr:rowOff>
    </xdr:from>
    <xdr:to>
      <xdr:col>11</xdr:col>
      <xdr:colOff>657225</xdr:colOff>
      <xdr:row>20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724900" y="31432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95250</xdr:colOff>
      <xdr:row>19</xdr:row>
      <xdr:rowOff>142875</xdr:rowOff>
    </xdr:from>
    <xdr:to>
      <xdr:col>12</xdr:col>
      <xdr:colOff>228600</xdr:colOff>
      <xdr:row>19</xdr:row>
      <xdr:rowOff>142875</xdr:rowOff>
    </xdr:to>
    <xdr:sp>
      <xdr:nvSpPr>
        <xdr:cNvPr id="11" name="AutoShape 11"/>
        <xdr:cNvSpPr>
          <a:spLocks/>
        </xdr:cNvSpPr>
      </xdr:nvSpPr>
      <xdr:spPr>
        <a:xfrm flipH="1">
          <a:off x="8848725" y="32385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581025</xdr:colOff>
      <xdr:row>19</xdr:row>
      <xdr:rowOff>152400</xdr:rowOff>
    </xdr:from>
    <xdr:to>
      <xdr:col>12</xdr:col>
      <xdr:colOff>19050</xdr:colOff>
      <xdr:row>19</xdr:row>
      <xdr:rowOff>152400</xdr:rowOff>
    </xdr:to>
    <xdr:sp>
      <xdr:nvSpPr>
        <xdr:cNvPr id="12" name="AutoShape 12"/>
        <xdr:cNvSpPr>
          <a:spLocks/>
        </xdr:cNvSpPr>
      </xdr:nvSpPr>
      <xdr:spPr>
        <a:xfrm flipH="1">
          <a:off x="8648700" y="32480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485775</xdr:colOff>
      <xdr:row>22</xdr:row>
      <xdr:rowOff>47625</xdr:rowOff>
    </xdr:from>
    <xdr:to>
      <xdr:col>9</xdr:col>
      <xdr:colOff>485775</xdr:colOff>
      <xdr:row>23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7181850" y="3638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323850</xdr:colOff>
      <xdr:row>22</xdr:row>
      <xdr:rowOff>47625</xdr:rowOff>
    </xdr:from>
    <xdr:to>
      <xdr:col>10</xdr:col>
      <xdr:colOff>323850</xdr:colOff>
      <xdr:row>23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7705725" y="3638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0</xdr:rowOff>
    </xdr:from>
    <xdr:to>
      <xdr:col>10</xdr:col>
      <xdr:colOff>314325</xdr:colOff>
      <xdr:row>23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7181850" y="37528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22</xdr:row>
      <xdr:rowOff>47625</xdr:rowOff>
    </xdr:from>
    <xdr:to>
      <xdr:col>9</xdr:col>
      <xdr:colOff>485775</xdr:colOff>
      <xdr:row>22</xdr:row>
      <xdr:rowOff>47625</xdr:rowOff>
    </xdr:to>
    <xdr:sp>
      <xdr:nvSpPr>
        <xdr:cNvPr id="16" name="AutoShape 16"/>
        <xdr:cNvSpPr>
          <a:spLocks/>
        </xdr:cNvSpPr>
      </xdr:nvSpPr>
      <xdr:spPr>
        <a:xfrm flipH="1">
          <a:off x="6791325" y="3638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14</xdr:row>
      <xdr:rowOff>104775</xdr:rowOff>
    </xdr:from>
    <xdr:to>
      <xdr:col>9</xdr:col>
      <xdr:colOff>485775</xdr:colOff>
      <xdr:row>14</xdr:row>
      <xdr:rowOff>104775</xdr:rowOff>
    </xdr:to>
    <xdr:sp>
      <xdr:nvSpPr>
        <xdr:cNvPr id="17" name="AutoShape 17"/>
        <xdr:cNvSpPr>
          <a:spLocks/>
        </xdr:cNvSpPr>
      </xdr:nvSpPr>
      <xdr:spPr>
        <a:xfrm flipH="1">
          <a:off x="6791325" y="2381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352425</xdr:colOff>
      <xdr:row>14</xdr:row>
      <xdr:rowOff>104775</xdr:rowOff>
    </xdr:from>
    <xdr:to>
      <xdr:col>9</xdr:col>
      <xdr:colOff>352425</xdr:colOff>
      <xdr:row>22</xdr:row>
      <xdr:rowOff>38100</xdr:rowOff>
    </xdr:to>
    <xdr:sp>
      <xdr:nvSpPr>
        <xdr:cNvPr id="18" name="AutoShape 18"/>
        <xdr:cNvSpPr>
          <a:spLocks/>
        </xdr:cNvSpPr>
      </xdr:nvSpPr>
      <xdr:spPr>
        <a:xfrm>
          <a:off x="7048500" y="2381250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666750</xdr:colOff>
      <xdr:row>22</xdr:row>
      <xdr:rowOff>47625</xdr:rowOff>
    </xdr:from>
    <xdr:to>
      <xdr:col>11</xdr:col>
      <xdr:colOff>666750</xdr:colOff>
      <xdr:row>23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8734425" y="3638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495300</xdr:colOff>
      <xdr:row>22</xdr:row>
      <xdr:rowOff>47625</xdr:rowOff>
    </xdr:from>
    <xdr:to>
      <xdr:col>12</xdr:col>
      <xdr:colOff>495300</xdr:colOff>
      <xdr:row>23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9248775" y="3638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314325</xdr:colOff>
      <xdr:row>23</xdr:row>
      <xdr:rowOff>0</xdr:rowOff>
    </xdr:from>
    <xdr:to>
      <xdr:col>11</xdr:col>
      <xdr:colOff>657225</xdr:colOff>
      <xdr:row>23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7696200" y="3752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657225</xdr:colOff>
      <xdr:row>23</xdr:row>
      <xdr:rowOff>0</xdr:rowOff>
    </xdr:from>
    <xdr:to>
      <xdr:col>12</xdr:col>
      <xdr:colOff>485775</xdr:colOff>
      <xdr:row>23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8724900" y="37528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142875</xdr:colOff>
      <xdr:row>14</xdr:row>
      <xdr:rowOff>104775</xdr:rowOff>
    </xdr:from>
    <xdr:to>
      <xdr:col>11</xdr:col>
      <xdr:colOff>142875</xdr:colOff>
      <xdr:row>17</xdr:row>
      <xdr:rowOff>104775</xdr:rowOff>
    </xdr:to>
    <xdr:sp>
      <xdr:nvSpPr>
        <xdr:cNvPr id="23" name="AutoShape 23"/>
        <xdr:cNvSpPr>
          <a:spLocks/>
        </xdr:cNvSpPr>
      </xdr:nvSpPr>
      <xdr:spPr>
        <a:xfrm>
          <a:off x="8210550" y="23812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180975</xdr:colOff>
      <xdr:row>13</xdr:row>
      <xdr:rowOff>152400</xdr:rowOff>
    </xdr:from>
    <xdr:to>
      <xdr:col>11</xdr:col>
      <xdr:colOff>314325</xdr:colOff>
      <xdr:row>14</xdr:row>
      <xdr:rowOff>114300</xdr:rowOff>
    </xdr:to>
    <xdr:sp>
      <xdr:nvSpPr>
        <xdr:cNvPr id="24" name="AutoShape 28"/>
        <xdr:cNvSpPr>
          <a:spLocks/>
        </xdr:cNvSpPr>
      </xdr:nvSpPr>
      <xdr:spPr>
        <a:xfrm flipV="1">
          <a:off x="8248650" y="2266950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304800</xdr:colOff>
      <xdr:row>13</xdr:row>
      <xdr:rowOff>152400</xdr:rowOff>
    </xdr:from>
    <xdr:to>
      <xdr:col>12</xdr:col>
      <xdr:colOff>0</xdr:colOff>
      <xdr:row>13</xdr:row>
      <xdr:rowOff>152400</xdr:rowOff>
    </xdr:to>
    <xdr:sp>
      <xdr:nvSpPr>
        <xdr:cNvPr id="25" name="AutoShape 29"/>
        <xdr:cNvSpPr>
          <a:spLocks/>
        </xdr:cNvSpPr>
      </xdr:nvSpPr>
      <xdr:spPr>
        <a:xfrm>
          <a:off x="8372475" y="2266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676275</xdr:colOff>
      <xdr:row>18</xdr:row>
      <xdr:rowOff>114300</xdr:rowOff>
    </xdr:from>
    <xdr:to>
      <xdr:col>12</xdr:col>
      <xdr:colOff>114300</xdr:colOff>
      <xdr:row>19</xdr:row>
      <xdr:rowOff>152400</xdr:rowOff>
    </xdr:to>
    <xdr:sp>
      <xdr:nvSpPr>
        <xdr:cNvPr id="26" name="AutoShape 33"/>
        <xdr:cNvSpPr>
          <a:spLocks/>
        </xdr:cNvSpPr>
      </xdr:nvSpPr>
      <xdr:spPr>
        <a:xfrm flipH="1">
          <a:off x="8743950" y="3048000"/>
          <a:ext cx="1238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152400</xdr:rowOff>
    </xdr:from>
    <xdr:to>
      <xdr:col>11</xdr:col>
      <xdr:colOff>657225</xdr:colOff>
      <xdr:row>19</xdr:row>
      <xdr:rowOff>152400</xdr:rowOff>
    </xdr:to>
    <xdr:sp>
      <xdr:nvSpPr>
        <xdr:cNvPr id="27" name="AutoShape 34"/>
        <xdr:cNvSpPr>
          <a:spLocks/>
        </xdr:cNvSpPr>
      </xdr:nvSpPr>
      <xdr:spPr>
        <a:xfrm flipH="1">
          <a:off x="8334375" y="3248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523875</xdr:colOff>
      <xdr:row>19</xdr:row>
      <xdr:rowOff>123825</xdr:rowOff>
    </xdr:from>
    <xdr:to>
      <xdr:col>11</xdr:col>
      <xdr:colOff>533400</xdr:colOff>
      <xdr:row>22</xdr:row>
      <xdr:rowOff>114300</xdr:rowOff>
    </xdr:to>
    <xdr:sp>
      <xdr:nvSpPr>
        <xdr:cNvPr id="28" name="AutoShape 36"/>
        <xdr:cNvSpPr>
          <a:spLocks/>
        </xdr:cNvSpPr>
      </xdr:nvSpPr>
      <xdr:spPr>
        <a:xfrm>
          <a:off x="8591550" y="3219450"/>
          <a:ext cx="9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180975</xdr:colOff>
      <xdr:row>19</xdr:row>
      <xdr:rowOff>85725</xdr:rowOff>
    </xdr:from>
    <xdr:to>
      <xdr:col>10</xdr:col>
      <xdr:colOff>438150</xdr:colOff>
      <xdr:row>20</xdr:row>
      <xdr:rowOff>38100</xdr:rowOff>
    </xdr:to>
    <xdr:sp>
      <xdr:nvSpPr>
        <xdr:cNvPr id="29" name="AutoShape 38"/>
        <xdr:cNvSpPr>
          <a:spLocks/>
        </xdr:cNvSpPr>
      </xdr:nvSpPr>
      <xdr:spPr>
        <a:xfrm flipV="1">
          <a:off x="7562850" y="3181350"/>
          <a:ext cx="2571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314325</xdr:colOff>
      <xdr:row>13</xdr:row>
      <xdr:rowOff>38100</xdr:rowOff>
    </xdr:from>
    <xdr:to>
      <xdr:col>10</xdr:col>
      <xdr:colOff>571500</xdr:colOff>
      <xdr:row>15</xdr:row>
      <xdr:rowOff>85725</xdr:rowOff>
    </xdr:to>
    <xdr:sp>
      <xdr:nvSpPr>
        <xdr:cNvPr id="30" name="AutoShape 40"/>
        <xdr:cNvSpPr>
          <a:spLocks/>
        </xdr:cNvSpPr>
      </xdr:nvSpPr>
      <xdr:spPr>
        <a:xfrm flipH="1" flipV="1">
          <a:off x="7696200" y="2152650"/>
          <a:ext cx="2571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352425</xdr:colOff>
      <xdr:row>16</xdr:row>
      <xdr:rowOff>9525</xdr:rowOff>
    </xdr:from>
    <xdr:to>
      <xdr:col>12</xdr:col>
      <xdr:colOff>609600</xdr:colOff>
      <xdr:row>16</xdr:row>
      <xdr:rowOff>133350</xdr:rowOff>
    </xdr:to>
    <xdr:sp>
      <xdr:nvSpPr>
        <xdr:cNvPr id="31" name="AutoShape 42"/>
        <xdr:cNvSpPr>
          <a:spLocks/>
        </xdr:cNvSpPr>
      </xdr:nvSpPr>
      <xdr:spPr>
        <a:xfrm flipV="1">
          <a:off x="9105900" y="2609850"/>
          <a:ext cx="2571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95250</xdr:colOff>
      <xdr:row>20</xdr:row>
      <xdr:rowOff>28575</xdr:rowOff>
    </xdr:from>
    <xdr:to>
      <xdr:col>13</xdr:col>
      <xdr:colOff>57150</xdr:colOff>
      <xdr:row>20</xdr:row>
      <xdr:rowOff>28575</xdr:rowOff>
    </xdr:to>
    <xdr:sp>
      <xdr:nvSpPr>
        <xdr:cNvPr id="32" name="AutoShape 44"/>
        <xdr:cNvSpPr>
          <a:spLocks/>
        </xdr:cNvSpPr>
      </xdr:nvSpPr>
      <xdr:spPr>
        <a:xfrm>
          <a:off x="8848725" y="3295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495300</xdr:colOff>
      <xdr:row>17</xdr:row>
      <xdr:rowOff>95250</xdr:rowOff>
    </xdr:from>
    <xdr:to>
      <xdr:col>10</xdr:col>
      <xdr:colOff>314325</xdr:colOff>
      <xdr:row>17</xdr:row>
      <xdr:rowOff>114300</xdr:rowOff>
    </xdr:to>
    <xdr:sp>
      <xdr:nvSpPr>
        <xdr:cNvPr id="33" name="Line 46"/>
        <xdr:cNvSpPr>
          <a:spLocks/>
        </xdr:cNvSpPr>
      </xdr:nvSpPr>
      <xdr:spPr>
        <a:xfrm>
          <a:off x="5819775" y="2867025"/>
          <a:ext cx="1876425" cy="19050"/>
        </a:xfrm>
        <a:prstGeom prst="line">
          <a:avLst/>
        </a:prstGeom>
        <a:noFill/>
        <a:ln w="12700" cmpd="sng">
          <a:solidFill>
            <a:srgbClr val="993366"/>
          </a:solidFill>
          <a:prstDash val="lg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19050</xdr:colOff>
      <xdr:row>17</xdr:row>
      <xdr:rowOff>66675</xdr:rowOff>
    </xdr:from>
    <xdr:to>
      <xdr:col>14</xdr:col>
      <xdr:colOff>619125</xdr:colOff>
      <xdr:row>17</xdr:row>
      <xdr:rowOff>133350</xdr:rowOff>
    </xdr:to>
    <xdr:sp>
      <xdr:nvSpPr>
        <xdr:cNvPr id="34" name="Line 47"/>
        <xdr:cNvSpPr>
          <a:spLocks/>
        </xdr:cNvSpPr>
      </xdr:nvSpPr>
      <xdr:spPr>
        <a:xfrm flipH="1">
          <a:off x="8772525" y="2838450"/>
          <a:ext cx="1971675" cy="66675"/>
        </a:xfrm>
        <a:prstGeom prst="line">
          <a:avLst/>
        </a:prstGeom>
        <a:noFill/>
        <a:ln w="12700" cmpd="sng">
          <a:solidFill>
            <a:srgbClr val="993366"/>
          </a:solidFill>
          <a:prstDash val="lg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438150</xdr:colOff>
      <xdr:row>10</xdr:row>
      <xdr:rowOff>28575</xdr:rowOff>
    </xdr:from>
    <xdr:to>
      <xdr:col>11</xdr:col>
      <xdr:colOff>657225</xdr:colOff>
      <xdr:row>14</xdr:row>
      <xdr:rowOff>114300</xdr:rowOff>
    </xdr:to>
    <xdr:sp>
      <xdr:nvSpPr>
        <xdr:cNvPr id="35" name="Line 48"/>
        <xdr:cNvSpPr>
          <a:spLocks/>
        </xdr:cNvSpPr>
      </xdr:nvSpPr>
      <xdr:spPr>
        <a:xfrm>
          <a:off x="8505825" y="1647825"/>
          <a:ext cx="219075" cy="742950"/>
        </a:xfrm>
        <a:prstGeom prst="line">
          <a:avLst/>
        </a:prstGeom>
        <a:noFill/>
        <a:ln w="12700" cmpd="sng">
          <a:solidFill>
            <a:srgbClr val="993366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304800</xdr:colOff>
      <xdr:row>10</xdr:row>
      <xdr:rowOff>38100</xdr:rowOff>
    </xdr:from>
    <xdr:to>
      <xdr:col>12</xdr:col>
      <xdr:colOff>485775</xdr:colOff>
      <xdr:row>14</xdr:row>
      <xdr:rowOff>123825</xdr:rowOff>
    </xdr:to>
    <xdr:sp>
      <xdr:nvSpPr>
        <xdr:cNvPr id="36" name="Line 49"/>
        <xdr:cNvSpPr>
          <a:spLocks/>
        </xdr:cNvSpPr>
      </xdr:nvSpPr>
      <xdr:spPr>
        <a:xfrm>
          <a:off x="9058275" y="1657350"/>
          <a:ext cx="180975" cy="742950"/>
        </a:xfrm>
        <a:prstGeom prst="line">
          <a:avLst/>
        </a:prstGeom>
        <a:noFill/>
        <a:ln w="12700" cmpd="sng">
          <a:solidFill>
            <a:srgbClr val="993366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333375</xdr:colOff>
      <xdr:row>10</xdr:row>
      <xdr:rowOff>0</xdr:rowOff>
    </xdr:from>
    <xdr:to>
      <xdr:col>10</xdr:col>
      <xdr:colOff>571500</xdr:colOff>
      <xdr:row>14</xdr:row>
      <xdr:rowOff>133350</xdr:rowOff>
    </xdr:to>
    <xdr:sp>
      <xdr:nvSpPr>
        <xdr:cNvPr id="37" name="Line 50"/>
        <xdr:cNvSpPr>
          <a:spLocks/>
        </xdr:cNvSpPr>
      </xdr:nvSpPr>
      <xdr:spPr>
        <a:xfrm flipH="1">
          <a:off x="7715250" y="1619250"/>
          <a:ext cx="238125" cy="790575"/>
        </a:xfrm>
        <a:prstGeom prst="line">
          <a:avLst/>
        </a:prstGeom>
        <a:noFill/>
        <a:ln w="12700" cmpd="sng">
          <a:solidFill>
            <a:srgbClr val="993366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504825</xdr:colOff>
      <xdr:row>9</xdr:row>
      <xdr:rowOff>142875</xdr:rowOff>
    </xdr:from>
    <xdr:to>
      <xdr:col>9</xdr:col>
      <xdr:colOff>619125</xdr:colOff>
      <xdr:row>14</xdr:row>
      <xdr:rowOff>95250</xdr:rowOff>
    </xdr:to>
    <xdr:sp>
      <xdr:nvSpPr>
        <xdr:cNvPr id="38" name="Line 51"/>
        <xdr:cNvSpPr>
          <a:spLocks/>
        </xdr:cNvSpPr>
      </xdr:nvSpPr>
      <xdr:spPr>
        <a:xfrm flipH="1">
          <a:off x="7200900" y="1600200"/>
          <a:ext cx="114300" cy="771525"/>
        </a:xfrm>
        <a:prstGeom prst="line">
          <a:avLst/>
        </a:prstGeom>
        <a:noFill/>
        <a:ln w="12700" cmpd="sng">
          <a:solidFill>
            <a:srgbClr val="993366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workbookViewId="0" topLeftCell="A1">
      <selection activeCell="B94" sqref="B94"/>
    </sheetView>
  </sheetViews>
  <sheetFormatPr defaultColWidth="9.00390625" defaultRowHeight="12.75"/>
  <cols>
    <col min="1" max="1" width="11.125" style="0" customWidth="1"/>
    <col min="2" max="2" width="29.25390625" style="0" customWidth="1"/>
    <col min="3" max="3" width="6.75390625" style="0" customWidth="1"/>
    <col min="4" max="4" width="10.125" style="0" customWidth="1"/>
    <col min="6" max="6" width="25.75390625" style="0" customWidth="1"/>
  </cols>
  <sheetData>
    <row r="1" spans="1:3" ht="12.75">
      <c r="A1" t="s">
        <v>0</v>
      </c>
      <c r="C1" t="s">
        <v>35</v>
      </c>
    </row>
    <row r="2" spans="1:5" ht="12.75">
      <c r="A2" s="17" t="s">
        <v>1</v>
      </c>
      <c r="B2" s="3">
        <v>23</v>
      </c>
      <c r="C2" s="2" t="s">
        <v>7</v>
      </c>
      <c r="D2" s="1"/>
      <c r="E2" s="1"/>
    </row>
    <row r="3" spans="1:17" ht="12.75">
      <c r="A3" s="17" t="s">
        <v>2</v>
      </c>
      <c r="B3" s="3">
        <v>12</v>
      </c>
      <c r="C3" s="2" t="s">
        <v>8</v>
      </c>
      <c r="D3" s="1"/>
      <c r="E3" s="1"/>
      <c r="J3" s="19"/>
      <c r="K3" s="19"/>
      <c r="L3" s="48"/>
      <c r="M3" s="48"/>
      <c r="N3" s="48"/>
      <c r="O3" s="48"/>
      <c r="P3" s="48"/>
      <c r="Q3" s="48"/>
    </row>
    <row r="4" spans="1:17" ht="12.75">
      <c r="A4" s="17" t="s">
        <v>3</v>
      </c>
      <c r="B4" s="3">
        <v>1</v>
      </c>
      <c r="C4" s="2" t="s">
        <v>10</v>
      </c>
      <c r="D4" s="1"/>
      <c r="E4" s="1"/>
      <c r="J4" s="19"/>
      <c r="K4" s="19"/>
      <c r="L4" s="48"/>
      <c r="M4" s="48"/>
      <c r="N4" s="48"/>
      <c r="O4" s="48"/>
      <c r="P4" s="48"/>
      <c r="Q4" s="48"/>
    </row>
    <row r="5" spans="1:17" ht="12.75">
      <c r="A5" s="17" t="s">
        <v>4</v>
      </c>
      <c r="B5" s="3">
        <v>2</v>
      </c>
      <c r="C5" s="2" t="s">
        <v>10</v>
      </c>
      <c r="D5" s="1"/>
      <c r="E5" s="1"/>
      <c r="J5" s="19"/>
      <c r="K5" s="19"/>
      <c r="L5" s="48"/>
      <c r="M5" s="48"/>
      <c r="N5" s="48"/>
      <c r="O5" s="48"/>
      <c r="P5" s="48"/>
      <c r="Q5" s="48"/>
    </row>
    <row r="6" spans="1:17" ht="12.75">
      <c r="A6" s="17" t="s">
        <v>5</v>
      </c>
      <c r="B6" s="3">
        <v>5</v>
      </c>
      <c r="C6" s="2" t="s">
        <v>9</v>
      </c>
      <c r="D6" s="1"/>
      <c r="E6" s="1"/>
      <c r="J6" s="19"/>
      <c r="K6" s="19"/>
      <c r="L6" s="48"/>
      <c r="M6" s="48"/>
      <c r="N6" s="48"/>
      <c r="O6" s="48"/>
      <c r="P6" s="48"/>
      <c r="Q6" s="48"/>
    </row>
    <row r="7" spans="1:17" ht="12.75">
      <c r="A7" s="18" t="s">
        <v>6</v>
      </c>
      <c r="B7" s="3">
        <f>RADIANS(D7)</f>
        <v>0.5235987755982988</v>
      </c>
      <c r="C7" s="2" t="s">
        <v>11</v>
      </c>
      <c r="D7" s="1">
        <v>30</v>
      </c>
      <c r="E7" s="1" t="s">
        <v>20</v>
      </c>
      <c r="J7" s="19"/>
      <c r="K7" s="19"/>
      <c r="L7" s="48"/>
      <c r="M7" s="48"/>
      <c r="N7" s="48"/>
      <c r="O7" s="48"/>
      <c r="P7" s="48"/>
      <c r="Q7" s="48"/>
    </row>
    <row r="8" spans="10:17" ht="12.75">
      <c r="J8" s="19"/>
      <c r="K8" s="19"/>
      <c r="L8" s="48"/>
      <c r="M8" s="48"/>
      <c r="N8" s="48"/>
      <c r="O8" s="48"/>
      <c r="P8" s="48"/>
      <c r="Q8" s="48"/>
    </row>
    <row r="9" spans="10:17" ht="12.75">
      <c r="J9" s="19"/>
      <c r="K9" s="19"/>
      <c r="L9" s="48"/>
      <c r="M9" s="48"/>
      <c r="N9" s="48"/>
      <c r="O9" s="48"/>
      <c r="P9" s="48"/>
      <c r="Q9" s="48"/>
    </row>
    <row r="10" spans="10:17" ht="12.75">
      <c r="J10" s="19"/>
      <c r="K10" s="19"/>
      <c r="L10" s="48"/>
      <c r="M10" s="48"/>
      <c r="N10" s="48"/>
      <c r="O10" s="48"/>
      <c r="P10" s="48"/>
      <c r="Q10" s="48"/>
    </row>
    <row r="11" spans="1:17" ht="13.5" thickBot="1">
      <c r="A11" s="4" t="s">
        <v>12</v>
      </c>
      <c r="G11" s="4" t="s">
        <v>16</v>
      </c>
      <c r="J11" s="19"/>
      <c r="K11" s="19"/>
      <c r="L11" s="48"/>
      <c r="M11" s="48"/>
      <c r="N11" s="48"/>
      <c r="O11" s="48"/>
      <c r="P11" s="48"/>
      <c r="Q11" s="48"/>
    </row>
    <row r="12" spans="1:17" ht="12.75">
      <c r="A12" s="5" t="s">
        <v>13</v>
      </c>
      <c r="B12" s="6"/>
      <c r="C12" s="6" t="s">
        <v>26</v>
      </c>
      <c r="D12" s="6"/>
      <c r="E12" s="6"/>
      <c r="F12" s="7"/>
      <c r="G12" s="14" t="s">
        <v>17</v>
      </c>
      <c r="H12" s="7">
        <f>B2-(B6*B5/SIN(B7))</f>
        <v>2.9999999999999964</v>
      </c>
      <c r="J12" s="19"/>
      <c r="K12" s="19"/>
      <c r="L12" s="48"/>
      <c r="M12" s="48"/>
      <c r="N12" s="48"/>
      <c r="O12" s="48"/>
      <c r="P12" s="48"/>
      <c r="Q12" s="48"/>
    </row>
    <row r="13" spans="1:17" ht="12.75">
      <c r="A13" s="8" t="s">
        <v>14</v>
      </c>
      <c r="B13" s="9"/>
      <c r="C13" s="9" t="s">
        <v>27</v>
      </c>
      <c r="D13" s="9"/>
      <c r="E13" s="9"/>
      <c r="F13" s="10"/>
      <c r="G13" s="15" t="s">
        <v>18</v>
      </c>
      <c r="H13" s="10">
        <f>COS(B7)*(B2-H12)</f>
        <v>17.320508075688778</v>
      </c>
      <c r="J13" s="19"/>
      <c r="K13" s="19"/>
      <c r="L13" s="48"/>
      <c r="M13" s="48"/>
      <c r="N13" s="48"/>
      <c r="O13" s="48"/>
      <c r="P13" s="48"/>
      <c r="Q13" s="48"/>
    </row>
    <row r="14" spans="1:17" ht="13.5" thickBot="1">
      <c r="A14" s="11" t="s">
        <v>15</v>
      </c>
      <c r="B14" s="12"/>
      <c r="C14" s="12" t="s">
        <v>28</v>
      </c>
      <c r="D14" s="12"/>
      <c r="E14" s="12"/>
      <c r="F14" s="13"/>
      <c r="G14" s="16" t="s">
        <v>19</v>
      </c>
      <c r="H14" s="13">
        <f>B3-H13*(B4+B5)+B2*COS(B7)*B4/2*COS(B7)/SIN(B7)-B6*B5*(B4+B5/2)+B2*SIN(B7)*B4/2</f>
        <v>-36.96152422706633</v>
      </c>
      <c r="J14" s="19"/>
      <c r="K14" s="19"/>
      <c r="L14" s="48"/>
      <c r="M14" s="48"/>
      <c r="N14" s="48"/>
      <c r="O14" s="48"/>
      <c r="P14" s="48"/>
      <c r="Q14" s="48"/>
    </row>
    <row r="15" spans="10:17" ht="12.75">
      <c r="J15" s="19"/>
      <c r="K15" s="19"/>
      <c r="L15" s="48"/>
      <c r="M15" s="48"/>
      <c r="N15" s="48"/>
      <c r="O15" s="48"/>
      <c r="P15" s="48"/>
      <c r="Q15" s="48"/>
    </row>
    <row r="16" spans="1:17" ht="12.75">
      <c r="A16" s="24" t="s">
        <v>75</v>
      </c>
      <c r="B16" s="24"/>
      <c r="C16" s="24"/>
      <c r="D16" s="24"/>
      <c r="E16" s="24"/>
      <c r="F16" s="24"/>
      <c r="G16" s="24"/>
      <c r="H16" s="24"/>
      <c r="I16" s="24"/>
      <c r="J16" s="19"/>
      <c r="K16" s="19"/>
      <c r="L16" s="48"/>
      <c r="M16" s="48"/>
      <c r="N16" s="48"/>
      <c r="O16" s="48"/>
      <c r="P16" s="48"/>
      <c r="Q16" s="48"/>
    </row>
    <row r="17" spans="1:17" ht="12.75">
      <c r="A17" s="24" t="s">
        <v>73</v>
      </c>
      <c r="B17" s="24"/>
      <c r="C17" s="24"/>
      <c r="D17" s="24"/>
      <c r="E17" s="24"/>
      <c r="F17" s="24"/>
      <c r="G17" s="24"/>
      <c r="H17" s="24"/>
      <c r="I17" s="24"/>
      <c r="J17" s="19"/>
      <c r="K17" s="19"/>
      <c r="L17" s="48"/>
      <c r="M17" s="48"/>
      <c r="N17" s="48"/>
      <c r="O17" s="48"/>
      <c r="P17" s="48"/>
      <c r="Q17" s="48"/>
    </row>
    <row r="18" spans="1:17" ht="12.75">
      <c r="A18" s="24" t="s">
        <v>74</v>
      </c>
      <c r="B18" s="24"/>
      <c r="C18" s="24"/>
      <c r="D18" s="24"/>
      <c r="E18" s="24"/>
      <c r="F18" s="24"/>
      <c r="G18" s="24"/>
      <c r="H18" s="24"/>
      <c r="I18" s="24"/>
      <c r="J18" s="19"/>
      <c r="K18" s="19"/>
      <c r="L18" s="48"/>
      <c r="M18" s="48"/>
      <c r="N18" s="48"/>
      <c r="O18" s="48"/>
      <c r="P18" s="48"/>
      <c r="Q18" s="48"/>
    </row>
    <row r="19" spans="10:17" ht="12.75">
      <c r="J19" s="19"/>
      <c r="K19" s="19"/>
      <c r="L19" s="48"/>
      <c r="M19" s="48"/>
      <c r="N19" s="48"/>
      <c r="O19" s="48"/>
      <c r="P19" s="48"/>
      <c r="Q19" s="48"/>
    </row>
    <row r="20" spans="10:17" ht="12.75">
      <c r="J20" s="19"/>
      <c r="K20" s="19"/>
      <c r="L20" s="48"/>
      <c r="M20" s="48"/>
      <c r="N20" s="48"/>
      <c r="O20" s="48"/>
      <c r="P20" s="48"/>
      <c r="Q20" s="48"/>
    </row>
    <row r="21" spans="10:17" ht="12.75">
      <c r="J21" s="19"/>
      <c r="K21" s="19"/>
      <c r="L21" s="48"/>
      <c r="M21" s="48"/>
      <c r="N21" s="48"/>
      <c r="O21" s="48"/>
      <c r="P21" s="48"/>
      <c r="Q21" s="48"/>
    </row>
    <row r="22" spans="10:17" ht="12.75">
      <c r="J22" s="19"/>
      <c r="K22" s="19"/>
      <c r="L22" s="19"/>
      <c r="M22" s="19"/>
      <c r="N22" s="19"/>
      <c r="O22" s="19"/>
      <c r="P22" s="19"/>
      <c r="Q22" s="19"/>
    </row>
    <row r="46" ht="12.75">
      <c r="A46" t="s">
        <v>21</v>
      </c>
    </row>
    <row r="47" spans="1:5" ht="12.75">
      <c r="A47" s="17" t="str">
        <f aca="true" t="shared" si="0" ref="A47:C50">A2</f>
        <v>P</v>
      </c>
      <c r="B47" s="17">
        <f t="shared" si="0"/>
        <v>23</v>
      </c>
      <c r="C47" s="26" t="str">
        <f t="shared" si="0"/>
        <v>Н</v>
      </c>
      <c r="D47" s="1"/>
      <c r="E47" s="1"/>
    </row>
    <row r="48" spans="1:5" ht="12.75">
      <c r="A48" s="17" t="str">
        <f t="shared" si="0"/>
        <v>M</v>
      </c>
      <c r="B48" s="17">
        <f t="shared" si="0"/>
        <v>12</v>
      </c>
      <c r="C48" s="26" t="str">
        <f t="shared" si="0"/>
        <v>Нм</v>
      </c>
      <c r="D48" s="1"/>
      <c r="E48" s="1"/>
    </row>
    <row r="49" spans="1:5" ht="12.75">
      <c r="A49" s="17" t="str">
        <f t="shared" si="0"/>
        <v>a</v>
      </c>
      <c r="B49" s="17">
        <f t="shared" si="0"/>
        <v>1</v>
      </c>
      <c r="C49" s="26" t="str">
        <f t="shared" si="0"/>
        <v>м</v>
      </c>
      <c r="D49" s="1"/>
      <c r="E49" s="1"/>
    </row>
    <row r="50" spans="1:5" ht="12.75">
      <c r="A50" s="17" t="str">
        <f t="shared" si="0"/>
        <v>b</v>
      </c>
      <c r="B50" s="17">
        <f t="shared" si="0"/>
        <v>2</v>
      </c>
      <c r="C50" s="26" t="str">
        <f t="shared" si="0"/>
        <v>м</v>
      </c>
      <c r="D50" s="1"/>
      <c r="E50" s="1"/>
    </row>
    <row r="51" spans="1:5" ht="12.75">
      <c r="A51" s="17" t="str">
        <f aca="true" t="shared" si="1" ref="A51:C52">A6</f>
        <v>q</v>
      </c>
      <c r="B51" s="17">
        <f t="shared" si="1"/>
        <v>5</v>
      </c>
      <c r="C51" s="26" t="str">
        <f t="shared" si="1"/>
        <v>Н/м</v>
      </c>
      <c r="D51" s="1"/>
      <c r="E51" s="1"/>
    </row>
    <row r="52" spans="1:5" ht="12.75">
      <c r="A52" s="17" t="str">
        <f t="shared" si="1"/>
        <v>α</v>
      </c>
      <c r="B52" s="17">
        <f t="shared" si="1"/>
        <v>0.5235987755982988</v>
      </c>
      <c r="C52" s="26" t="str">
        <f t="shared" si="1"/>
        <v>рад</v>
      </c>
      <c r="D52" s="17">
        <f>D7</f>
        <v>30</v>
      </c>
      <c r="E52" s="17" t="str">
        <f>E7</f>
        <v>град.</v>
      </c>
    </row>
    <row r="56" spans="1:7" ht="13.5" thickBot="1">
      <c r="A56" s="4" t="s">
        <v>12</v>
      </c>
      <c r="G56" s="4" t="s">
        <v>16</v>
      </c>
    </row>
    <row r="57" spans="1:8" ht="12.75">
      <c r="A57" s="5" t="s">
        <v>13</v>
      </c>
      <c r="B57" s="6"/>
      <c r="C57" s="6" t="s">
        <v>29</v>
      </c>
      <c r="D57" s="6"/>
      <c r="E57" s="6"/>
      <c r="F57" s="7"/>
      <c r="G57" s="14" t="s">
        <v>22</v>
      </c>
      <c r="H57" s="7">
        <f>B47*SIN(B52)-(B51*B50)</f>
        <v>1.4999999999999982</v>
      </c>
    </row>
    <row r="58" spans="1:8" ht="12.75">
      <c r="A58" s="8" t="s">
        <v>14</v>
      </c>
      <c r="B58" s="9"/>
      <c r="C58" s="9" t="s">
        <v>30</v>
      </c>
      <c r="D58" s="9"/>
      <c r="E58" s="9"/>
      <c r="F58" s="10"/>
      <c r="G58" s="15" t="s">
        <v>24</v>
      </c>
      <c r="H58" s="10">
        <f>B47*COS(B52)-H59</f>
        <v>14.918584287042087</v>
      </c>
    </row>
    <row r="59" spans="1:17" ht="13.5" thickBot="1">
      <c r="A59" s="11" t="s">
        <v>15</v>
      </c>
      <c r="B59" s="12"/>
      <c r="C59" s="12" t="s">
        <v>31</v>
      </c>
      <c r="D59" s="12"/>
      <c r="E59" s="12"/>
      <c r="F59" s="13"/>
      <c r="G59" s="16" t="s">
        <v>23</v>
      </c>
      <c r="H59" s="13">
        <f>(B48+B47*SIN(B52)*B49/2+B47*COS(B52)*B49/2*COS(B52)/SIN(B52)-B51*B50*(B49+B50/2))/(B49+B50)</f>
        <v>5.000000000000003</v>
      </c>
      <c r="L59" s="48"/>
      <c r="M59" s="48"/>
      <c r="N59" s="48"/>
      <c r="O59" s="48"/>
      <c r="P59" s="48"/>
      <c r="Q59" s="48"/>
    </row>
    <row r="60" spans="12:17" ht="12.75">
      <c r="L60" s="48"/>
      <c r="M60" s="48"/>
      <c r="N60" s="48"/>
      <c r="O60" s="48"/>
      <c r="P60" s="48"/>
      <c r="Q60" s="48"/>
    </row>
    <row r="61" spans="12:17" ht="12.75">
      <c r="L61" s="48"/>
      <c r="M61" s="48"/>
      <c r="N61" s="48"/>
      <c r="O61" s="48"/>
      <c r="P61" s="48"/>
      <c r="Q61" s="48"/>
    </row>
    <row r="62" spans="12:17" ht="12.75">
      <c r="L62" s="48"/>
      <c r="M62" s="48"/>
      <c r="N62" s="48"/>
      <c r="O62" s="48"/>
      <c r="P62" s="48"/>
      <c r="Q62" s="48"/>
    </row>
    <row r="63" spans="12:17" ht="12.75">
      <c r="L63" s="48"/>
      <c r="M63" s="48"/>
      <c r="N63" s="48"/>
      <c r="O63" s="48"/>
      <c r="P63" s="48"/>
      <c r="Q63" s="48"/>
    </row>
    <row r="64" spans="12:17" ht="12.75">
      <c r="L64" s="48"/>
      <c r="M64" s="48"/>
      <c r="N64" s="48"/>
      <c r="O64" s="48"/>
      <c r="P64" s="48"/>
      <c r="Q64" s="48"/>
    </row>
    <row r="65" spans="12:17" ht="12.75">
      <c r="L65" s="48"/>
      <c r="M65" s="48"/>
      <c r="N65" s="48"/>
      <c r="O65" s="48"/>
      <c r="P65" s="48"/>
      <c r="Q65" s="48"/>
    </row>
    <row r="66" spans="12:17" ht="12.75">
      <c r="L66" s="48"/>
      <c r="M66" s="48"/>
      <c r="N66" s="48"/>
      <c r="O66" s="48"/>
      <c r="P66" s="48"/>
      <c r="Q66" s="48"/>
    </row>
    <row r="67" spans="12:17" ht="12.75">
      <c r="L67" s="48"/>
      <c r="M67" s="48"/>
      <c r="N67" s="48"/>
      <c r="O67" s="48"/>
      <c r="P67" s="48"/>
      <c r="Q67" s="48"/>
    </row>
    <row r="68" spans="12:17" ht="12.75">
      <c r="L68" s="48"/>
      <c r="M68" s="48"/>
      <c r="N68" s="48"/>
      <c r="O68" s="48"/>
      <c r="P68" s="48"/>
      <c r="Q68" s="48"/>
    </row>
    <row r="69" spans="12:17" ht="12.75">
      <c r="L69" s="48"/>
      <c r="M69" s="48"/>
      <c r="N69" s="48"/>
      <c r="O69" s="48"/>
      <c r="P69" s="48"/>
      <c r="Q69" s="48"/>
    </row>
    <row r="70" spans="12:17" ht="12.75">
      <c r="L70" s="48"/>
      <c r="M70" s="48"/>
      <c r="N70" s="48"/>
      <c r="O70" s="48"/>
      <c r="P70" s="48"/>
      <c r="Q70" s="48"/>
    </row>
    <row r="71" spans="12:17" ht="12.75">
      <c r="L71" s="48"/>
      <c r="M71" s="48"/>
      <c r="N71" s="48"/>
      <c r="O71" s="48"/>
      <c r="P71" s="48"/>
      <c r="Q71" s="48"/>
    </row>
    <row r="72" spans="12:17" ht="12.75">
      <c r="L72" s="48"/>
      <c r="M72" s="48"/>
      <c r="N72" s="48"/>
      <c r="O72" s="48"/>
      <c r="P72" s="48"/>
      <c r="Q72" s="48"/>
    </row>
    <row r="73" spans="12:17" ht="12.75">
      <c r="L73" s="48"/>
      <c r="M73" s="48"/>
      <c r="N73" s="48"/>
      <c r="O73" s="48"/>
      <c r="P73" s="48"/>
      <c r="Q73" s="48"/>
    </row>
    <row r="74" spans="12:17" ht="12.75">
      <c r="L74" s="48"/>
      <c r="M74" s="48"/>
      <c r="N74" s="48"/>
      <c r="O74" s="48"/>
      <c r="P74" s="48"/>
      <c r="Q74" s="48"/>
    </row>
    <row r="75" spans="12:17" ht="12.75">
      <c r="L75" s="48"/>
      <c r="M75" s="48"/>
      <c r="N75" s="48"/>
      <c r="O75" s="48"/>
      <c r="P75" s="48"/>
      <c r="Q75" s="48"/>
    </row>
    <row r="76" spans="12:17" ht="12.75">
      <c r="L76" s="48"/>
      <c r="M76" s="48"/>
      <c r="N76" s="48"/>
      <c r="O76" s="48"/>
      <c r="P76" s="48"/>
      <c r="Q76" s="48"/>
    </row>
    <row r="77" spans="12:17" ht="12.75">
      <c r="L77" s="48"/>
      <c r="M77" s="48"/>
      <c r="N77" s="48"/>
      <c r="O77" s="48"/>
      <c r="P77" s="48"/>
      <c r="Q77" s="48"/>
    </row>
    <row r="78" spans="12:17" ht="12.75">
      <c r="L78" s="48"/>
      <c r="M78" s="48"/>
      <c r="N78" s="48"/>
      <c r="O78" s="48"/>
      <c r="P78" s="48"/>
      <c r="Q78" s="48"/>
    </row>
    <row r="79" spans="12:17" ht="12.75">
      <c r="L79" s="48"/>
      <c r="M79" s="48"/>
      <c r="N79" s="48"/>
      <c r="O79" s="48"/>
      <c r="P79" s="48"/>
      <c r="Q79" s="48"/>
    </row>
    <row r="80" spans="12:17" ht="12.75">
      <c r="L80" s="48"/>
      <c r="M80" s="48"/>
      <c r="N80" s="48"/>
      <c r="O80" s="48"/>
      <c r="P80" s="48"/>
      <c r="Q80" s="48"/>
    </row>
    <row r="81" spans="12:17" ht="12.75">
      <c r="L81" s="48"/>
      <c r="M81" s="48"/>
      <c r="N81" s="48"/>
      <c r="O81" s="48"/>
      <c r="P81" s="48"/>
      <c r="Q81" s="48"/>
    </row>
    <row r="82" spans="12:17" ht="12.75">
      <c r="L82" s="48"/>
      <c r="M82" s="48"/>
      <c r="N82" s="48"/>
      <c r="O82" s="48"/>
      <c r="P82" s="48"/>
      <c r="Q82" s="48"/>
    </row>
    <row r="83" spans="12:17" ht="12.75">
      <c r="L83" s="48"/>
      <c r="M83" s="48"/>
      <c r="N83" s="48"/>
      <c r="O83" s="48"/>
      <c r="P83" s="48"/>
      <c r="Q83" s="48"/>
    </row>
    <row r="93" ht="12.75">
      <c r="A93" t="s">
        <v>25</v>
      </c>
    </row>
    <row r="94" spans="1:5" ht="12.75">
      <c r="A94" s="17" t="str">
        <f>A2</f>
        <v>P</v>
      </c>
      <c r="B94" s="3">
        <f>B2</f>
        <v>23</v>
      </c>
      <c r="C94" s="2" t="str">
        <f>C2</f>
        <v>Н</v>
      </c>
      <c r="D94" s="2"/>
      <c r="E94" s="1"/>
    </row>
    <row r="95" spans="1:16" ht="12.75">
      <c r="A95" s="17" t="str">
        <f aca="true" t="shared" si="2" ref="A95:C99">A3</f>
        <v>M</v>
      </c>
      <c r="B95" s="3">
        <f t="shared" si="2"/>
        <v>12</v>
      </c>
      <c r="C95" s="2" t="str">
        <f t="shared" si="2"/>
        <v>Нм</v>
      </c>
      <c r="D95" s="2"/>
      <c r="E95" s="1"/>
      <c r="J95" s="48"/>
      <c r="K95" s="48"/>
      <c r="L95" s="48"/>
      <c r="M95" s="48"/>
      <c r="N95" s="48"/>
      <c r="O95" s="48"/>
      <c r="P95" s="48"/>
    </row>
    <row r="96" spans="1:16" ht="12.75">
      <c r="A96" s="17" t="str">
        <f t="shared" si="2"/>
        <v>a</v>
      </c>
      <c r="B96" s="3">
        <f t="shared" si="2"/>
        <v>1</v>
      </c>
      <c r="C96" s="2" t="str">
        <f t="shared" si="2"/>
        <v>м</v>
      </c>
      <c r="D96" s="2"/>
      <c r="E96" s="1"/>
      <c r="J96" s="48"/>
      <c r="K96" s="48"/>
      <c r="L96" s="48"/>
      <c r="M96" s="48"/>
      <c r="N96" s="48"/>
      <c r="O96" s="48"/>
      <c r="P96" s="48"/>
    </row>
    <row r="97" spans="1:16" ht="12.75">
      <c r="A97" s="17" t="str">
        <f t="shared" si="2"/>
        <v>b</v>
      </c>
      <c r="B97" s="3">
        <f t="shared" si="2"/>
        <v>2</v>
      </c>
      <c r="C97" s="2" t="str">
        <f t="shared" si="2"/>
        <v>м</v>
      </c>
      <c r="D97" s="2"/>
      <c r="E97" s="1"/>
      <c r="J97" s="48"/>
      <c r="K97" s="48"/>
      <c r="L97" s="48"/>
      <c r="M97" s="48"/>
      <c r="N97" s="48"/>
      <c r="O97" s="48"/>
      <c r="P97" s="48"/>
    </row>
    <row r="98" spans="1:16" ht="12.75">
      <c r="A98" s="17" t="str">
        <f t="shared" si="2"/>
        <v>q</v>
      </c>
      <c r="B98" s="3">
        <f t="shared" si="2"/>
        <v>5</v>
      </c>
      <c r="C98" s="2" t="str">
        <f t="shared" si="2"/>
        <v>Н/м</v>
      </c>
      <c r="D98" s="2"/>
      <c r="E98" s="1"/>
      <c r="J98" s="48"/>
      <c r="K98" s="48"/>
      <c r="L98" s="48"/>
      <c r="M98" s="48"/>
      <c r="N98" s="48"/>
      <c r="O98" s="48"/>
      <c r="P98" s="48"/>
    </row>
    <row r="99" spans="1:16" ht="12.75">
      <c r="A99" s="17" t="str">
        <f t="shared" si="2"/>
        <v>α</v>
      </c>
      <c r="B99" s="3">
        <f t="shared" si="2"/>
        <v>0.5235987755982988</v>
      </c>
      <c r="C99" s="2" t="str">
        <f t="shared" si="2"/>
        <v>рад</v>
      </c>
      <c r="D99" s="2">
        <f>D7</f>
        <v>30</v>
      </c>
      <c r="E99" s="2" t="str">
        <f>E7</f>
        <v>град.</v>
      </c>
      <c r="J99" s="48"/>
      <c r="K99" s="48"/>
      <c r="L99" s="48"/>
      <c r="M99" s="48"/>
      <c r="N99" s="48"/>
      <c r="O99" s="48"/>
      <c r="P99" s="48"/>
    </row>
    <row r="100" spans="10:16" ht="12.75">
      <c r="J100" s="48"/>
      <c r="K100" s="48"/>
      <c r="L100" s="48"/>
      <c r="M100" s="48"/>
      <c r="N100" s="48"/>
      <c r="O100" s="48"/>
      <c r="P100" s="48"/>
    </row>
    <row r="101" spans="10:16" ht="12.75">
      <c r="J101" s="48"/>
      <c r="K101" s="48"/>
      <c r="L101" s="48"/>
      <c r="M101" s="48"/>
      <c r="N101" s="48"/>
      <c r="O101" s="48"/>
      <c r="P101" s="48"/>
    </row>
    <row r="102" spans="10:16" ht="12.75">
      <c r="J102" s="48"/>
      <c r="K102" s="48"/>
      <c r="L102" s="48"/>
      <c r="M102" s="48"/>
      <c r="N102" s="48"/>
      <c r="O102" s="48"/>
      <c r="P102" s="48"/>
    </row>
    <row r="103" spans="1:16" ht="13.5" thickBot="1">
      <c r="A103" s="4" t="s">
        <v>12</v>
      </c>
      <c r="G103" s="4" t="s">
        <v>16</v>
      </c>
      <c r="J103" s="48"/>
      <c r="K103" s="48"/>
      <c r="L103" s="48"/>
      <c r="M103" s="48"/>
      <c r="N103" s="48"/>
      <c r="O103" s="48"/>
      <c r="P103" s="48"/>
    </row>
    <row r="104" spans="1:16" ht="12.75">
      <c r="A104" s="5" t="s">
        <v>13</v>
      </c>
      <c r="B104" s="6"/>
      <c r="C104" s="6" t="s">
        <v>32</v>
      </c>
      <c r="D104" s="6"/>
      <c r="E104" s="6"/>
      <c r="F104" s="7"/>
      <c r="G104" s="14" t="s">
        <v>17</v>
      </c>
      <c r="H104" s="7">
        <f>(B94*SIN(B99)-(B98*B97))/COS(B99)</f>
        <v>1.7320508075688752</v>
      </c>
      <c r="J104" s="48"/>
      <c r="K104" s="48"/>
      <c r="L104" s="48"/>
      <c r="M104" s="48"/>
      <c r="N104" s="48"/>
      <c r="O104" s="48"/>
      <c r="P104" s="48"/>
    </row>
    <row r="105" spans="1:16" ht="12.75">
      <c r="A105" s="8" t="s">
        <v>14</v>
      </c>
      <c r="B105" s="9"/>
      <c r="C105" s="9" t="s">
        <v>33</v>
      </c>
      <c r="D105" s="9"/>
      <c r="E105" s="9"/>
      <c r="F105" s="10"/>
      <c r="G105" s="15" t="s">
        <v>23</v>
      </c>
      <c r="H105" s="10">
        <f>B94*COS(B99)+H104*SIN(B99)</f>
        <v>20.784609690826528</v>
      </c>
      <c r="J105" s="48"/>
      <c r="K105" s="48"/>
      <c r="L105" s="48"/>
      <c r="M105" s="48"/>
      <c r="N105" s="48"/>
      <c r="O105" s="48"/>
      <c r="P105" s="48"/>
    </row>
    <row r="106" spans="1:16" ht="13.5" thickBot="1">
      <c r="A106" s="11" t="s">
        <v>15</v>
      </c>
      <c r="B106" s="12"/>
      <c r="C106" s="12" t="s">
        <v>34</v>
      </c>
      <c r="D106" s="12"/>
      <c r="E106" s="12"/>
      <c r="F106" s="13"/>
      <c r="G106" s="16" t="s">
        <v>19</v>
      </c>
      <c r="H106" s="13">
        <f>B94*SIN(B99)*B96/2+B94*COS(B99)*B96/2*COS(B99)/SIN(B99)-B98*B97*(B96+B97/2)-H105*(B96+B97)+B95</f>
        <v>-47.35382907247958</v>
      </c>
      <c r="J106" s="48"/>
      <c r="K106" s="48"/>
      <c r="L106" s="48"/>
      <c r="M106" s="48"/>
      <c r="N106" s="48"/>
      <c r="O106" s="48"/>
      <c r="P106" s="48"/>
    </row>
    <row r="107" spans="10:16" ht="12.75">
      <c r="J107" s="48"/>
      <c r="K107" s="48"/>
      <c r="L107" s="48"/>
      <c r="M107" s="48"/>
      <c r="N107" s="48"/>
      <c r="O107" s="48"/>
      <c r="P107" s="48"/>
    </row>
    <row r="108" spans="10:16" ht="12.75">
      <c r="J108" s="48"/>
      <c r="K108" s="48"/>
      <c r="L108" s="48"/>
      <c r="M108" s="48"/>
      <c r="N108" s="48"/>
      <c r="O108" s="48"/>
      <c r="P108" s="48"/>
    </row>
    <row r="109" spans="10:16" ht="12.75">
      <c r="J109" s="48"/>
      <c r="K109" s="48"/>
      <c r="L109" s="48"/>
      <c r="M109" s="48"/>
      <c r="N109" s="48"/>
      <c r="O109" s="48"/>
      <c r="P109" s="48"/>
    </row>
    <row r="110" spans="10:16" ht="12.75">
      <c r="J110" s="48"/>
      <c r="K110" s="48"/>
      <c r="L110" s="48"/>
      <c r="M110" s="48"/>
      <c r="N110" s="48"/>
      <c r="O110" s="48"/>
      <c r="P110" s="48"/>
    </row>
    <row r="111" spans="10:16" ht="12.75">
      <c r="J111" s="48"/>
      <c r="K111" s="48"/>
      <c r="L111" s="48"/>
      <c r="M111" s="48"/>
      <c r="N111" s="48"/>
      <c r="O111" s="48"/>
      <c r="P111" s="48"/>
    </row>
    <row r="112" spans="10:16" ht="12.75">
      <c r="J112" s="48"/>
      <c r="K112" s="48"/>
      <c r="L112" s="48"/>
      <c r="M112" s="48"/>
      <c r="N112" s="48"/>
      <c r="O112" s="48"/>
      <c r="P112" s="48"/>
    </row>
    <row r="113" spans="10:16" ht="12.75">
      <c r="J113" s="48"/>
      <c r="K113" s="48"/>
      <c r="L113" s="48"/>
      <c r="M113" s="48"/>
      <c r="N113" s="48"/>
      <c r="O113" s="48"/>
      <c r="P113" s="48"/>
    </row>
    <row r="114" spans="10:16" ht="12.75">
      <c r="J114" s="48"/>
      <c r="K114" s="48"/>
      <c r="L114" s="48"/>
      <c r="M114" s="48"/>
      <c r="N114" s="48"/>
      <c r="O114" s="48"/>
      <c r="P114" s="48"/>
    </row>
    <row r="115" spans="10:16" ht="12.75">
      <c r="J115" s="48"/>
      <c r="K115" s="48"/>
      <c r="L115" s="48"/>
      <c r="M115" s="48"/>
      <c r="N115" s="48"/>
      <c r="O115" s="48"/>
      <c r="P115" s="48"/>
    </row>
    <row r="116" spans="10:16" ht="12.75">
      <c r="J116" s="48"/>
      <c r="K116" s="48"/>
      <c r="L116" s="48"/>
      <c r="M116" s="48"/>
      <c r="N116" s="48"/>
      <c r="O116" s="48"/>
      <c r="P116" s="48"/>
    </row>
    <row r="117" spans="10:16" ht="12.75">
      <c r="J117" s="48"/>
      <c r="K117" s="48"/>
      <c r="L117" s="48"/>
      <c r="M117" s="48"/>
      <c r="N117" s="48"/>
      <c r="O117" s="48"/>
      <c r="P117" s="48"/>
    </row>
  </sheetData>
  <mergeCells count="3">
    <mergeCell ref="L3:Q21"/>
    <mergeCell ref="L59:Q83"/>
    <mergeCell ref="J95:P11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workbookViewId="0" topLeftCell="A61">
      <selection activeCell="D36" sqref="D36"/>
    </sheetView>
  </sheetViews>
  <sheetFormatPr defaultColWidth="9.00390625" defaultRowHeight="12.75"/>
  <sheetData>
    <row r="1" spans="1:4" ht="12.75">
      <c r="A1" t="s">
        <v>0</v>
      </c>
      <c r="D1" t="s">
        <v>35</v>
      </c>
    </row>
    <row r="2" spans="6:13" ht="12.75">
      <c r="F2" s="48"/>
      <c r="G2" s="48"/>
      <c r="H2" s="48"/>
      <c r="I2" s="48"/>
      <c r="J2" s="48"/>
      <c r="K2" s="48"/>
      <c r="L2" s="48"/>
      <c r="M2" s="48"/>
    </row>
    <row r="3" spans="1:13" ht="12.75">
      <c r="A3" s="3" t="s">
        <v>1</v>
      </c>
      <c r="B3" s="1">
        <v>24</v>
      </c>
      <c r="C3" s="21" t="s">
        <v>7</v>
      </c>
      <c r="F3" s="48"/>
      <c r="G3" s="48"/>
      <c r="H3" s="48"/>
      <c r="I3" s="48"/>
      <c r="J3" s="48"/>
      <c r="K3" s="48"/>
      <c r="L3" s="48"/>
      <c r="M3" s="48"/>
    </row>
    <row r="4" spans="1:13" ht="12.75">
      <c r="A4" s="3" t="s">
        <v>2</v>
      </c>
      <c r="B4" s="1">
        <v>12</v>
      </c>
      <c r="C4" s="21" t="s">
        <v>8</v>
      </c>
      <c r="F4" s="48"/>
      <c r="G4" s="48"/>
      <c r="H4" s="48"/>
      <c r="I4" s="48"/>
      <c r="J4" s="48"/>
      <c r="K4" s="48"/>
      <c r="L4" s="48"/>
      <c r="M4" s="48"/>
    </row>
    <row r="5" spans="1:13" ht="12.75">
      <c r="A5" s="3" t="s">
        <v>5</v>
      </c>
      <c r="B5" s="1">
        <v>8</v>
      </c>
      <c r="C5" s="21" t="s">
        <v>9</v>
      </c>
      <c r="F5" s="48"/>
      <c r="G5" s="48"/>
      <c r="H5" s="48"/>
      <c r="I5" s="48"/>
      <c r="J5" s="48"/>
      <c r="K5" s="48"/>
      <c r="L5" s="48"/>
      <c r="M5" s="48"/>
    </row>
    <row r="6" spans="1:13" ht="12.75">
      <c r="A6" s="3" t="s">
        <v>3</v>
      </c>
      <c r="B6" s="1">
        <v>5</v>
      </c>
      <c r="C6" s="21" t="s">
        <v>10</v>
      </c>
      <c r="F6" s="48"/>
      <c r="G6" s="48"/>
      <c r="H6" s="48"/>
      <c r="I6" s="48"/>
      <c r="J6" s="48"/>
      <c r="K6" s="48"/>
      <c r="L6" s="48"/>
      <c r="M6" s="48"/>
    </row>
    <row r="7" spans="1:13" ht="12.75">
      <c r="A7" s="3" t="s">
        <v>4</v>
      </c>
      <c r="B7" s="1">
        <v>3</v>
      </c>
      <c r="C7" s="21" t="s">
        <v>10</v>
      </c>
      <c r="F7" s="48"/>
      <c r="G7" s="48"/>
      <c r="H7" s="48"/>
      <c r="I7" s="48"/>
      <c r="J7" s="48"/>
      <c r="K7" s="48"/>
      <c r="L7" s="48"/>
      <c r="M7" s="48"/>
    </row>
    <row r="8" spans="1:13" ht="12.75">
      <c r="A8" s="3" t="s">
        <v>36</v>
      </c>
      <c r="B8" s="1">
        <v>6</v>
      </c>
      <c r="C8" s="21" t="s">
        <v>10</v>
      </c>
      <c r="F8" s="48"/>
      <c r="G8" s="48"/>
      <c r="H8" s="48"/>
      <c r="I8" s="48"/>
      <c r="J8" s="48"/>
      <c r="K8" s="48"/>
      <c r="L8" s="48"/>
      <c r="M8" s="48"/>
    </row>
    <row r="9" spans="1:13" ht="12.75">
      <c r="A9" s="3" t="s">
        <v>37</v>
      </c>
      <c r="B9" s="1">
        <v>2</v>
      </c>
      <c r="C9" s="21" t="s">
        <v>10</v>
      </c>
      <c r="F9" s="48"/>
      <c r="G9" s="48"/>
      <c r="H9" s="48"/>
      <c r="I9" s="48"/>
      <c r="J9" s="48"/>
      <c r="K9" s="48"/>
      <c r="L9" s="48"/>
      <c r="M9" s="48"/>
    </row>
    <row r="10" spans="1:13" ht="12.75">
      <c r="A10" s="3" t="s">
        <v>38</v>
      </c>
      <c r="B10" s="1">
        <v>1</v>
      </c>
      <c r="C10" s="21" t="s">
        <v>10</v>
      </c>
      <c r="F10" s="48"/>
      <c r="G10" s="48"/>
      <c r="H10" s="48"/>
      <c r="I10" s="48"/>
      <c r="J10" s="48"/>
      <c r="K10" s="48"/>
      <c r="L10" s="48"/>
      <c r="M10" s="48"/>
    </row>
    <row r="11" spans="6:13" ht="12.75">
      <c r="F11" s="48"/>
      <c r="G11" s="48"/>
      <c r="H11" s="48"/>
      <c r="I11" s="48"/>
      <c r="J11" s="48"/>
      <c r="K11" s="48"/>
      <c r="L11" s="48"/>
      <c r="M11" s="48"/>
    </row>
    <row r="12" spans="6:13" ht="12.75">
      <c r="F12" s="48"/>
      <c r="G12" s="48"/>
      <c r="H12" s="48"/>
      <c r="I12" s="48"/>
      <c r="J12" s="48"/>
      <c r="K12" s="48"/>
      <c r="L12" s="48"/>
      <c r="M12" s="48"/>
    </row>
    <row r="13" spans="6:13" ht="12.75">
      <c r="F13" s="48"/>
      <c r="G13" s="48"/>
      <c r="H13" s="48"/>
      <c r="I13" s="48"/>
      <c r="J13" s="48"/>
      <c r="K13" s="48"/>
      <c r="L13" s="48"/>
      <c r="M13" s="48"/>
    </row>
    <row r="14" spans="6:13" ht="12.75">
      <c r="F14" s="48"/>
      <c r="G14" s="48"/>
      <c r="H14" s="48"/>
      <c r="I14" s="48"/>
      <c r="J14" s="48"/>
      <c r="K14" s="48"/>
      <c r="L14" s="48"/>
      <c r="M14" s="48"/>
    </row>
    <row r="15" spans="6:13" ht="12.75">
      <c r="F15" s="48"/>
      <c r="G15" s="48"/>
      <c r="H15" s="48"/>
      <c r="I15" s="48"/>
      <c r="J15" s="48"/>
      <c r="K15" s="48"/>
      <c r="L15" s="48"/>
      <c r="M15" s="48"/>
    </row>
    <row r="16" spans="6:13" ht="12.75">
      <c r="F16" s="48"/>
      <c r="G16" s="48"/>
      <c r="H16" s="48"/>
      <c r="I16" s="48"/>
      <c r="J16" s="48"/>
      <c r="K16" s="48"/>
      <c r="L16" s="48"/>
      <c r="M16" s="48"/>
    </row>
    <row r="17" spans="6:13" ht="12.75">
      <c r="F17" s="48"/>
      <c r="G17" s="48"/>
      <c r="H17" s="48"/>
      <c r="I17" s="48"/>
      <c r="J17" s="48"/>
      <c r="K17" s="48"/>
      <c r="L17" s="48"/>
      <c r="M17" s="48"/>
    </row>
    <row r="18" spans="6:13" ht="12.75">
      <c r="F18" s="48"/>
      <c r="G18" s="48"/>
      <c r="H18" s="48"/>
      <c r="I18" s="48"/>
      <c r="J18" s="48"/>
      <c r="K18" s="48"/>
      <c r="L18" s="48"/>
      <c r="M18" s="48"/>
    </row>
    <row r="19" spans="6:13" ht="12.75">
      <c r="F19" s="48"/>
      <c r="G19" s="48"/>
      <c r="H19" s="48"/>
      <c r="I19" s="48"/>
      <c r="J19" s="48"/>
      <c r="K19" s="48"/>
      <c r="L19" s="48"/>
      <c r="M19" s="48"/>
    </row>
    <row r="20" spans="1:13" ht="12.75">
      <c r="A20" s="24" t="s">
        <v>68</v>
      </c>
      <c r="B20" s="24"/>
      <c r="C20" s="24"/>
      <c r="D20" s="24"/>
      <c r="F20" s="48"/>
      <c r="G20" s="48"/>
      <c r="H20" s="48"/>
      <c r="I20" s="48"/>
      <c r="J20" s="48"/>
      <c r="K20" s="48"/>
      <c r="L20" s="48"/>
      <c r="M20" s="48"/>
    </row>
    <row r="21" spans="1:17" ht="12.75">
      <c r="A21" s="24" t="s">
        <v>71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12.75">
      <c r="A22" s="24" t="s">
        <v>69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12.75">
      <c r="A23" s="24" t="s">
        <v>70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2:22" ht="12.75">
      <c r="B24" s="25"/>
      <c r="C24" s="25"/>
      <c r="D24" s="25"/>
      <c r="E24" s="25"/>
      <c r="F24" s="25"/>
      <c r="K24" s="19"/>
      <c r="L24" s="48"/>
      <c r="M24" s="48"/>
      <c r="N24" s="48"/>
      <c r="O24" s="48"/>
      <c r="P24" s="48"/>
      <c r="Q24" s="48"/>
      <c r="R24" s="48"/>
      <c r="S24" s="48"/>
      <c r="T24" s="19"/>
      <c r="U24" s="19"/>
      <c r="V24" s="19"/>
    </row>
    <row r="25" spans="11:22" ht="12.75">
      <c r="K25" s="19"/>
      <c r="L25" s="48"/>
      <c r="M25" s="48"/>
      <c r="N25" s="48"/>
      <c r="O25" s="48"/>
      <c r="P25" s="48"/>
      <c r="Q25" s="48"/>
      <c r="R25" s="48"/>
      <c r="S25" s="48"/>
      <c r="T25" s="19"/>
      <c r="U25" s="19"/>
      <c r="V25" s="19"/>
    </row>
    <row r="26" spans="1:22" ht="12.75">
      <c r="A26" s="24" t="s">
        <v>72</v>
      </c>
      <c r="B26" s="24"/>
      <c r="C26" s="24"/>
      <c r="D26" s="24"/>
      <c r="E26" s="24"/>
      <c r="F26" s="24"/>
      <c r="G26" s="24"/>
      <c r="H26" s="24"/>
      <c r="I26" s="24"/>
      <c r="K26" s="19"/>
      <c r="L26" s="48"/>
      <c r="M26" s="48"/>
      <c r="N26" s="48"/>
      <c r="O26" s="48"/>
      <c r="P26" s="48"/>
      <c r="Q26" s="48"/>
      <c r="R26" s="48"/>
      <c r="S26" s="48"/>
      <c r="T26" s="19"/>
      <c r="U26" s="19"/>
      <c r="V26" s="19"/>
    </row>
    <row r="27" spans="11:22" ht="12.75">
      <c r="K27" s="19"/>
      <c r="L27" s="48"/>
      <c r="M27" s="48"/>
      <c r="N27" s="48"/>
      <c r="O27" s="48"/>
      <c r="P27" s="48"/>
      <c r="Q27" s="48"/>
      <c r="R27" s="48"/>
      <c r="S27" s="48"/>
      <c r="T27" s="19"/>
      <c r="U27" s="19"/>
      <c r="V27" s="19"/>
    </row>
    <row r="28" spans="1:22" ht="12.75">
      <c r="A28" s="24" t="s">
        <v>76</v>
      </c>
      <c r="K28" s="19"/>
      <c r="L28" s="48"/>
      <c r="M28" s="48"/>
      <c r="N28" s="48"/>
      <c r="O28" s="48"/>
      <c r="P28" s="48"/>
      <c r="Q28" s="48"/>
      <c r="R28" s="48"/>
      <c r="S28" s="48"/>
      <c r="T28" s="19"/>
      <c r="U28" s="19"/>
      <c r="V28" s="19"/>
    </row>
    <row r="29" spans="11:22" ht="12.75">
      <c r="K29" s="19"/>
      <c r="L29" s="48"/>
      <c r="M29" s="48"/>
      <c r="N29" s="48"/>
      <c r="O29" s="48"/>
      <c r="P29" s="48"/>
      <c r="Q29" s="48"/>
      <c r="R29" s="48"/>
      <c r="S29" s="48"/>
      <c r="T29" s="19"/>
      <c r="U29" s="19"/>
      <c r="V29" s="19"/>
    </row>
    <row r="30" spans="1:22" ht="12.75">
      <c r="A30" s="4" t="s">
        <v>39</v>
      </c>
      <c r="K30" s="19"/>
      <c r="L30" s="48"/>
      <c r="M30" s="48"/>
      <c r="N30" s="48"/>
      <c r="O30" s="48"/>
      <c r="P30" s="48"/>
      <c r="Q30" s="48"/>
      <c r="R30" s="48"/>
      <c r="S30" s="48"/>
      <c r="T30" s="19"/>
      <c r="U30" s="19"/>
      <c r="V30" s="19"/>
    </row>
    <row r="31" spans="1:22" ht="12.75">
      <c r="A31" s="49" t="s">
        <v>13</v>
      </c>
      <c r="B31" s="49"/>
      <c r="C31" s="49"/>
      <c r="D31" s="49"/>
      <c r="E31" s="49" t="s">
        <v>40</v>
      </c>
      <c r="F31" s="49"/>
      <c r="G31" s="49"/>
      <c r="H31" s="49"/>
      <c r="I31" s="49"/>
      <c r="J31" s="22">
        <v>1</v>
      </c>
      <c r="K31" s="19"/>
      <c r="L31" s="48"/>
      <c r="M31" s="48"/>
      <c r="N31" s="48"/>
      <c r="O31" s="48"/>
      <c r="P31" s="48"/>
      <c r="Q31" s="48"/>
      <c r="R31" s="48"/>
      <c r="S31" s="48"/>
      <c r="T31" s="19"/>
      <c r="U31" s="19"/>
      <c r="V31" s="19"/>
    </row>
    <row r="32" spans="1:22" ht="12.75">
      <c r="A32" s="49" t="s">
        <v>14</v>
      </c>
      <c r="B32" s="49"/>
      <c r="C32" s="49"/>
      <c r="D32" s="49"/>
      <c r="E32" s="49" t="s">
        <v>41</v>
      </c>
      <c r="F32" s="49"/>
      <c r="G32" s="49"/>
      <c r="H32" s="49"/>
      <c r="I32" s="49"/>
      <c r="J32" s="22">
        <v>2</v>
      </c>
      <c r="K32" s="19"/>
      <c r="L32" s="48"/>
      <c r="M32" s="48"/>
      <c r="N32" s="48"/>
      <c r="O32" s="48"/>
      <c r="P32" s="48"/>
      <c r="Q32" s="48"/>
      <c r="R32" s="48"/>
      <c r="S32" s="48"/>
      <c r="T32" s="19"/>
      <c r="U32" s="19"/>
      <c r="V32" s="19"/>
    </row>
    <row r="33" spans="1:22" ht="12.75">
      <c r="A33" s="49" t="s">
        <v>15</v>
      </c>
      <c r="B33" s="49"/>
      <c r="C33" s="49"/>
      <c r="D33" s="49"/>
      <c r="E33" s="49" t="s">
        <v>42</v>
      </c>
      <c r="F33" s="49"/>
      <c r="G33" s="49"/>
      <c r="H33" s="49"/>
      <c r="I33" s="49"/>
      <c r="J33" s="22">
        <v>3</v>
      </c>
      <c r="K33" s="19"/>
      <c r="L33" s="48"/>
      <c r="M33" s="48"/>
      <c r="N33" s="48"/>
      <c r="O33" s="48"/>
      <c r="P33" s="48"/>
      <c r="Q33" s="48"/>
      <c r="R33" s="48"/>
      <c r="S33" s="48"/>
      <c r="T33" s="19"/>
      <c r="U33" s="19"/>
      <c r="V33" s="19"/>
    </row>
    <row r="34" spans="11:22" ht="12.75">
      <c r="K34" s="19"/>
      <c r="L34" s="48"/>
      <c r="M34" s="48"/>
      <c r="N34" s="48"/>
      <c r="O34" s="48"/>
      <c r="P34" s="48"/>
      <c r="Q34" s="48"/>
      <c r="R34" s="48"/>
      <c r="S34" s="48"/>
      <c r="T34" s="19"/>
      <c r="U34" s="19"/>
      <c r="V34" s="19"/>
    </row>
    <row r="35" spans="1:22" ht="12.75">
      <c r="A35" t="s">
        <v>45</v>
      </c>
      <c r="C35" s="20" t="s">
        <v>46</v>
      </c>
      <c r="D35">
        <f>(B6-B7)*B8/(B8+B9)</f>
        <v>1.5</v>
      </c>
      <c r="K35" s="19"/>
      <c r="L35" s="48"/>
      <c r="M35" s="48"/>
      <c r="N35" s="48"/>
      <c r="O35" s="48"/>
      <c r="P35" s="48"/>
      <c r="Q35" s="48"/>
      <c r="R35" s="48"/>
      <c r="S35" s="48"/>
      <c r="T35" s="19"/>
      <c r="U35" s="19"/>
      <c r="V35" s="19"/>
    </row>
    <row r="36" spans="1:22" ht="12.75">
      <c r="A36" t="s">
        <v>43</v>
      </c>
      <c r="C36" s="20" t="s">
        <v>47</v>
      </c>
      <c r="D36">
        <f>1-D37*D37</f>
        <v>0.05882352941176472</v>
      </c>
      <c r="K36" s="19"/>
      <c r="L36" s="48"/>
      <c r="M36" s="48"/>
      <c r="N36" s="48"/>
      <c r="O36" s="48"/>
      <c r="P36" s="48"/>
      <c r="Q36" s="48"/>
      <c r="R36" s="48"/>
      <c r="S36" s="48"/>
      <c r="T36" s="19"/>
      <c r="U36" s="19"/>
      <c r="V36" s="19"/>
    </row>
    <row r="37" spans="1:22" ht="12.75">
      <c r="A37" t="s">
        <v>44</v>
      </c>
      <c r="C37" s="20" t="s">
        <v>48</v>
      </c>
      <c r="D37">
        <f>(B8+B9)/SQRT((B6-B7)*(B6-B7)+(B8+B9)*(B8+B9))</f>
        <v>0.9701425001453319</v>
      </c>
      <c r="K37" s="19"/>
      <c r="L37" s="48"/>
      <c r="M37" s="48"/>
      <c r="N37" s="48"/>
      <c r="O37" s="48"/>
      <c r="P37" s="48"/>
      <c r="Q37" s="48"/>
      <c r="R37" s="48"/>
      <c r="S37" s="48"/>
      <c r="T37" s="19"/>
      <c r="U37" s="19"/>
      <c r="V37" s="19"/>
    </row>
    <row r="38" spans="1:22" ht="12.75">
      <c r="A38" t="s">
        <v>49</v>
      </c>
      <c r="C38" s="20" t="s">
        <v>50</v>
      </c>
      <c r="D38">
        <f>B5*B6</f>
        <v>40</v>
      </c>
      <c r="K38" s="19"/>
      <c r="L38" s="48"/>
      <c r="M38" s="48"/>
      <c r="N38" s="48"/>
      <c r="O38" s="48"/>
      <c r="P38" s="48"/>
      <c r="Q38" s="48"/>
      <c r="R38" s="48"/>
      <c r="S38" s="48"/>
      <c r="T38" s="19"/>
      <c r="U38" s="19"/>
      <c r="V38" s="19"/>
    </row>
    <row r="39" spans="11:22" ht="12.75">
      <c r="K39" s="19"/>
      <c r="L39" s="48"/>
      <c r="M39" s="48"/>
      <c r="N39" s="48"/>
      <c r="O39" s="48"/>
      <c r="P39" s="48"/>
      <c r="Q39" s="48"/>
      <c r="R39" s="48"/>
      <c r="S39" s="48"/>
      <c r="T39" s="19"/>
      <c r="U39" s="19"/>
      <c r="V39" s="19"/>
    </row>
    <row r="40" spans="11:22" ht="12.75">
      <c r="K40" s="19"/>
      <c r="L40" s="48"/>
      <c r="M40" s="48"/>
      <c r="N40" s="48"/>
      <c r="O40" s="48"/>
      <c r="P40" s="48"/>
      <c r="Q40" s="48"/>
      <c r="R40" s="48"/>
      <c r="S40" s="48"/>
      <c r="T40" s="19"/>
      <c r="U40" s="19"/>
      <c r="V40" s="19"/>
    </row>
    <row r="41" spans="11:22" ht="12.75">
      <c r="K41" s="19"/>
      <c r="L41" s="48"/>
      <c r="M41" s="48"/>
      <c r="N41" s="48"/>
      <c r="O41" s="48"/>
      <c r="P41" s="48"/>
      <c r="Q41" s="48"/>
      <c r="R41" s="48"/>
      <c r="S41" s="48"/>
      <c r="T41" s="19"/>
      <c r="U41" s="19"/>
      <c r="V41" s="19"/>
    </row>
    <row r="42" spans="11:22" ht="12.75">
      <c r="K42" s="19"/>
      <c r="L42" s="48"/>
      <c r="M42" s="48"/>
      <c r="N42" s="48"/>
      <c r="O42" s="48"/>
      <c r="P42" s="48"/>
      <c r="Q42" s="48"/>
      <c r="R42" s="48"/>
      <c r="S42" s="48"/>
      <c r="T42" s="19"/>
      <c r="U42" s="19"/>
      <c r="V42" s="19"/>
    </row>
    <row r="43" spans="11:22" ht="12.75">
      <c r="K43" s="19"/>
      <c r="L43" s="48"/>
      <c r="M43" s="48"/>
      <c r="N43" s="48"/>
      <c r="O43" s="48"/>
      <c r="P43" s="48"/>
      <c r="Q43" s="48"/>
      <c r="R43" s="48"/>
      <c r="S43" s="48"/>
      <c r="T43" s="19"/>
      <c r="U43" s="19"/>
      <c r="V43" s="19"/>
    </row>
    <row r="44" spans="11:22" ht="12.75">
      <c r="K44" s="19"/>
      <c r="L44" s="48"/>
      <c r="M44" s="48"/>
      <c r="N44" s="48"/>
      <c r="O44" s="48"/>
      <c r="P44" s="48"/>
      <c r="Q44" s="48"/>
      <c r="R44" s="48"/>
      <c r="S44" s="48"/>
      <c r="T44" s="19"/>
      <c r="U44" s="19"/>
      <c r="V44" s="19"/>
    </row>
    <row r="45" spans="11:19" ht="12.75">
      <c r="K45" s="19"/>
      <c r="L45" s="48"/>
      <c r="M45" s="48"/>
      <c r="N45" s="48"/>
      <c r="O45" s="48"/>
      <c r="P45" s="48"/>
      <c r="Q45" s="48"/>
      <c r="R45" s="48"/>
      <c r="S45" s="48"/>
    </row>
    <row r="46" spans="11:18" ht="12.75">
      <c r="K46" s="19"/>
      <c r="L46" s="19"/>
      <c r="M46" s="19"/>
      <c r="N46" s="19"/>
      <c r="O46" s="19"/>
      <c r="P46" s="19"/>
      <c r="Q46" s="19"/>
      <c r="R46" s="19"/>
    </row>
    <row r="47" spans="11:18" ht="12.75">
      <c r="K47" s="19"/>
      <c r="L47" s="19"/>
      <c r="M47" s="19"/>
      <c r="N47" s="19"/>
      <c r="O47" s="19"/>
      <c r="P47" s="19"/>
      <c r="Q47" s="19"/>
      <c r="R47" s="19"/>
    </row>
    <row r="48" spans="11:18" ht="12.75">
      <c r="K48" s="19"/>
      <c r="L48" s="19"/>
      <c r="M48" s="19"/>
      <c r="N48" s="19"/>
      <c r="O48" s="19"/>
      <c r="P48" s="19"/>
      <c r="Q48" s="19"/>
      <c r="R48" s="19"/>
    </row>
    <row r="49" spans="9:18" ht="12.75">
      <c r="I49" s="48"/>
      <c r="J49" s="48"/>
      <c r="K49" s="48"/>
      <c r="L49" s="48"/>
      <c r="M49" s="19"/>
      <c r="N49" s="19"/>
      <c r="O49" s="19"/>
      <c r="P49" s="19"/>
      <c r="Q49" s="19"/>
      <c r="R49" s="19"/>
    </row>
    <row r="50" spans="9:18" ht="12.75">
      <c r="I50" s="48"/>
      <c r="J50" s="48"/>
      <c r="K50" s="48"/>
      <c r="L50" s="48"/>
      <c r="M50" s="19"/>
      <c r="N50" s="19"/>
      <c r="O50" s="19"/>
      <c r="P50" s="19"/>
      <c r="Q50" s="19"/>
      <c r="R50" s="19"/>
    </row>
    <row r="51" spans="1:18" ht="12.75">
      <c r="A51" s="4" t="s">
        <v>51</v>
      </c>
      <c r="I51" s="48"/>
      <c r="J51" s="48"/>
      <c r="K51" s="48"/>
      <c r="L51" s="48"/>
      <c r="M51" s="19"/>
      <c r="N51" s="19"/>
      <c r="O51" s="19"/>
      <c r="P51" s="19"/>
      <c r="Q51" s="19"/>
      <c r="R51" s="19"/>
    </row>
    <row r="52" spans="1:18" ht="12.75">
      <c r="A52" s="49" t="s">
        <v>13</v>
      </c>
      <c r="B52" s="49"/>
      <c r="C52" s="49"/>
      <c r="D52" s="49"/>
      <c r="E52" s="22" t="s">
        <v>53</v>
      </c>
      <c r="F52" s="22">
        <v>4</v>
      </c>
      <c r="I52" s="48"/>
      <c r="J52" s="48"/>
      <c r="K52" s="48"/>
      <c r="L52" s="48"/>
      <c r="M52" s="19"/>
      <c r="N52" s="19"/>
      <c r="O52" s="19"/>
      <c r="P52" s="19"/>
      <c r="Q52" s="19"/>
      <c r="R52" s="19"/>
    </row>
    <row r="53" spans="1:18" ht="12.75">
      <c r="A53" s="49" t="s">
        <v>14</v>
      </c>
      <c r="B53" s="49"/>
      <c r="C53" s="49"/>
      <c r="D53" s="49"/>
      <c r="E53" s="22" t="s">
        <v>54</v>
      </c>
      <c r="F53" s="22">
        <v>5</v>
      </c>
      <c r="I53" s="48"/>
      <c r="J53" s="48"/>
      <c r="K53" s="48"/>
      <c r="L53" s="48"/>
      <c r="M53" s="19"/>
      <c r="N53" s="19"/>
      <c r="O53" s="19"/>
      <c r="P53" s="19"/>
      <c r="Q53" s="19"/>
      <c r="R53" s="19"/>
    </row>
    <row r="54" spans="1:18" ht="12.75">
      <c r="A54" s="49" t="s">
        <v>52</v>
      </c>
      <c r="B54" s="49"/>
      <c r="C54" s="49"/>
      <c r="D54" s="49"/>
      <c r="E54" s="22" t="s">
        <v>55</v>
      </c>
      <c r="F54" s="22">
        <v>6</v>
      </c>
      <c r="I54" s="48"/>
      <c r="J54" s="48"/>
      <c r="K54" s="48"/>
      <c r="L54" s="48"/>
      <c r="M54" s="19"/>
      <c r="N54" s="19"/>
      <c r="O54" s="19"/>
      <c r="P54" s="19"/>
      <c r="Q54" s="19"/>
      <c r="R54" s="19"/>
    </row>
    <row r="55" spans="9:18" ht="12.75">
      <c r="I55" s="48"/>
      <c r="J55" s="48"/>
      <c r="K55" s="48"/>
      <c r="L55" s="48"/>
      <c r="M55" s="19"/>
      <c r="N55" s="19"/>
      <c r="O55" s="19"/>
      <c r="P55" s="19"/>
      <c r="Q55" s="19"/>
      <c r="R55" s="19"/>
    </row>
    <row r="56" spans="1:18" ht="12.75">
      <c r="A56" t="s">
        <v>56</v>
      </c>
      <c r="D56" s="23">
        <f>B4/B7</f>
        <v>4</v>
      </c>
      <c r="I56" s="48"/>
      <c r="J56" s="48"/>
      <c r="K56" s="48"/>
      <c r="L56" s="48"/>
      <c r="M56" s="19"/>
      <c r="N56" s="19"/>
      <c r="O56" s="19"/>
      <c r="P56" s="19"/>
      <c r="Q56" s="19"/>
      <c r="R56" s="19"/>
    </row>
    <row r="57" spans="1:18" ht="12.75">
      <c r="A57" t="s">
        <v>57</v>
      </c>
      <c r="E57">
        <f>D56</f>
        <v>4</v>
      </c>
      <c r="I57" s="48"/>
      <c r="J57" s="48"/>
      <c r="K57" s="48"/>
      <c r="L57" s="48"/>
      <c r="M57" s="19"/>
      <c r="N57" s="19"/>
      <c r="O57" s="19"/>
      <c r="P57" s="19"/>
      <c r="Q57" s="19"/>
      <c r="R57" s="19"/>
    </row>
    <row r="58" spans="1:18" ht="12.75">
      <c r="A58" t="s">
        <v>58</v>
      </c>
      <c r="F58">
        <f>(-B3*D36*(B6-D35)+B3*D37*B8+D56*B7+D38*B6/2)/(B8+B9+B10)</f>
        <v>27.417704838926618</v>
      </c>
      <c r="I58" s="48"/>
      <c r="J58" s="48"/>
      <c r="K58" s="48"/>
      <c r="L58" s="48"/>
      <c r="M58" s="19"/>
      <c r="N58" s="19"/>
      <c r="O58" s="19"/>
      <c r="P58" s="19"/>
      <c r="Q58" s="19"/>
      <c r="R58" s="19"/>
    </row>
    <row r="59" spans="1:18" ht="12.75">
      <c r="A59" t="s">
        <v>59</v>
      </c>
      <c r="G59">
        <f>B3*D37-F58</f>
        <v>-4.1342848354386526</v>
      </c>
      <c r="I59" s="48"/>
      <c r="J59" s="48"/>
      <c r="K59" s="48"/>
      <c r="L59" s="48"/>
      <c r="M59" s="19"/>
      <c r="N59" s="19"/>
      <c r="O59" s="19"/>
      <c r="P59" s="19"/>
      <c r="Q59" s="19"/>
      <c r="R59" s="19"/>
    </row>
    <row r="60" spans="1:18" ht="12.75">
      <c r="A60" t="s">
        <v>60</v>
      </c>
      <c r="E60">
        <f>F58</f>
        <v>27.417704838926618</v>
      </c>
      <c r="I60" s="48"/>
      <c r="J60" s="48"/>
      <c r="K60" s="48"/>
      <c r="L60" s="48"/>
      <c r="M60" s="19"/>
      <c r="N60" s="19"/>
      <c r="O60" s="19"/>
      <c r="P60" s="19"/>
      <c r="Q60" s="19"/>
      <c r="R60" s="19"/>
    </row>
    <row r="61" spans="1:18" ht="12.75">
      <c r="A61" t="s">
        <v>61</v>
      </c>
      <c r="F61">
        <f>B3*D36-D38-D56</f>
        <v>-42.588235294117645</v>
      </c>
      <c r="I61" s="48"/>
      <c r="J61" s="48"/>
      <c r="K61" s="48"/>
      <c r="L61" s="48"/>
      <c r="M61" s="19"/>
      <c r="N61" s="19"/>
      <c r="O61" s="19"/>
      <c r="P61" s="19"/>
      <c r="Q61" s="19"/>
      <c r="R61" s="19"/>
    </row>
    <row r="62" spans="9:18" ht="12.75">
      <c r="I62" s="48"/>
      <c r="J62" s="48"/>
      <c r="K62" s="48"/>
      <c r="L62" s="48"/>
      <c r="M62" s="19"/>
      <c r="N62" s="19"/>
      <c r="O62" s="19"/>
      <c r="P62" s="19"/>
      <c r="Q62" s="19"/>
      <c r="R62" s="19"/>
    </row>
    <row r="63" spans="9:12" ht="12.75">
      <c r="I63" s="48"/>
      <c r="J63" s="48"/>
      <c r="K63" s="48"/>
      <c r="L63" s="48"/>
    </row>
    <row r="64" spans="1:12" ht="12.75">
      <c r="A64" t="s">
        <v>64</v>
      </c>
      <c r="B64">
        <f>B3*D36-D38-D56</f>
        <v>-42.588235294117645</v>
      </c>
      <c r="I64" s="48"/>
      <c r="J64" s="48"/>
      <c r="K64" s="48"/>
      <c r="L64" s="48"/>
    </row>
    <row r="65" spans="1:12" ht="12.75">
      <c r="A65" t="s">
        <v>65</v>
      </c>
      <c r="B65">
        <f>B3*D37-F58</f>
        <v>-4.1342848354386526</v>
      </c>
      <c r="I65" s="48"/>
      <c r="J65" s="48"/>
      <c r="K65" s="48"/>
      <c r="L65" s="48"/>
    </row>
    <row r="66" spans="1:12" ht="12.75">
      <c r="A66" t="s">
        <v>66</v>
      </c>
      <c r="B66">
        <f>D56</f>
        <v>4</v>
      </c>
      <c r="I66" s="48"/>
      <c r="J66" s="48"/>
      <c r="K66" s="48"/>
      <c r="L66" s="48"/>
    </row>
    <row r="67" spans="1:2" ht="12.75">
      <c r="A67" t="s">
        <v>67</v>
      </c>
      <c r="B67">
        <f>F58</f>
        <v>27.417704838926618</v>
      </c>
    </row>
    <row r="68" spans="1:2" ht="12.75">
      <c r="A68" t="s">
        <v>62</v>
      </c>
      <c r="B68">
        <f>D56</f>
        <v>4</v>
      </c>
    </row>
    <row r="69" spans="1:2" ht="12.75">
      <c r="A69" t="s">
        <v>63</v>
      </c>
      <c r="B69">
        <f>F58</f>
        <v>27.417704838926618</v>
      </c>
    </row>
  </sheetData>
  <mergeCells count="12">
    <mergeCell ref="A52:D52"/>
    <mergeCell ref="A53:D53"/>
    <mergeCell ref="A54:D54"/>
    <mergeCell ref="I49:L66"/>
    <mergeCell ref="F2:M20"/>
    <mergeCell ref="A31:D31"/>
    <mergeCell ref="A32:D32"/>
    <mergeCell ref="A33:D33"/>
    <mergeCell ref="E31:I31"/>
    <mergeCell ref="E32:I32"/>
    <mergeCell ref="E33:I33"/>
    <mergeCell ref="L24:S4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31">
      <selection activeCell="P36" sqref="P36"/>
    </sheetView>
  </sheetViews>
  <sheetFormatPr defaultColWidth="9.00390625" defaultRowHeight="12.75"/>
  <sheetData>
    <row r="1" spans="1:5" ht="12.75">
      <c r="A1" s="1" t="s">
        <v>1</v>
      </c>
      <c r="B1" s="3">
        <v>24</v>
      </c>
      <c r="C1" s="17" t="s">
        <v>7</v>
      </c>
      <c r="D1" s="17"/>
      <c r="E1" s="17"/>
    </row>
    <row r="2" spans="1:16" ht="12.75">
      <c r="A2" s="1" t="s">
        <v>77</v>
      </c>
      <c r="B2" s="3">
        <v>12</v>
      </c>
      <c r="C2" s="17" t="s">
        <v>7</v>
      </c>
      <c r="D2" s="17"/>
      <c r="E2" s="17"/>
      <c r="L2" s="48"/>
      <c r="M2" s="48"/>
      <c r="N2" s="48"/>
      <c r="O2" s="48"/>
      <c r="P2" s="48"/>
    </row>
    <row r="3" spans="1:16" ht="12.75">
      <c r="A3" s="1" t="s">
        <v>79</v>
      </c>
      <c r="B3" s="3">
        <v>8</v>
      </c>
      <c r="C3" s="17" t="s">
        <v>10</v>
      </c>
      <c r="D3" s="17"/>
      <c r="E3" s="17"/>
      <c r="L3" s="48"/>
      <c r="M3" s="48"/>
      <c r="N3" s="48"/>
      <c r="O3" s="48"/>
      <c r="P3" s="48"/>
    </row>
    <row r="4" spans="1:16" ht="12.75">
      <c r="A4" s="1" t="s">
        <v>78</v>
      </c>
      <c r="B4" s="3">
        <v>5</v>
      </c>
      <c r="C4" s="17" t="s">
        <v>10</v>
      </c>
      <c r="D4" s="17"/>
      <c r="E4" s="17"/>
      <c r="L4" s="48"/>
      <c r="M4" s="48"/>
      <c r="N4" s="48"/>
      <c r="O4" s="48"/>
      <c r="P4" s="48"/>
    </row>
    <row r="5" spans="1:16" ht="12.75">
      <c r="A5" s="1" t="s">
        <v>3</v>
      </c>
      <c r="B5" s="3">
        <v>10</v>
      </c>
      <c r="C5" s="17" t="s">
        <v>10</v>
      </c>
      <c r="D5" s="17"/>
      <c r="E5" s="17"/>
      <c r="L5" s="48"/>
      <c r="M5" s="48"/>
      <c r="N5" s="48"/>
      <c r="O5" s="48"/>
      <c r="P5" s="48"/>
    </row>
    <row r="6" spans="1:16" ht="12.75">
      <c r="A6" s="1" t="s">
        <v>4</v>
      </c>
      <c r="B6" s="3">
        <v>12</v>
      </c>
      <c r="C6" s="17" t="s">
        <v>10</v>
      </c>
      <c r="D6" s="17"/>
      <c r="E6" s="17"/>
      <c r="L6" s="48"/>
      <c r="M6" s="48"/>
      <c r="N6" s="48"/>
      <c r="O6" s="48"/>
      <c r="P6" s="48"/>
    </row>
    <row r="7" spans="1:16" ht="12.75">
      <c r="A7" s="1" t="s">
        <v>36</v>
      </c>
      <c r="B7" s="3">
        <v>6</v>
      </c>
      <c r="C7" s="17" t="s">
        <v>10</v>
      </c>
      <c r="D7" s="17"/>
      <c r="E7" s="17"/>
      <c r="L7" s="48"/>
      <c r="M7" s="48"/>
      <c r="N7" s="48"/>
      <c r="O7" s="48"/>
      <c r="P7" s="48"/>
    </row>
    <row r="8" spans="1:16" ht="12.75">
      <c r="A8" s="1" t="s">
        <v>37</v>
      </c>
      <c r="B8" s="3">
        <v>8</v>
      </c>
      <c r="C8" s="17" t="s">
        <v>10</v>
      </c>
      <c r="D8" s="17"/>
      <c r="E8" s="17"/>
      <c r="L8" s="48"/>
      <c r="M8" s="48"/>
      <c r="N8" s="48"/>
      <c r="O8" s="48"/>
      <c r="P8" s="48"/>
    </row>
    <row r="9" spans="1:16" ht="12.75">
      <c r="A9" s="27" t="s">
        <v>6</v>
      </c>
      <c r="B9" s="3">
        <f>RADIANS(D9)</f>
        <v>0.7853981633974483</v>
      </c>
      <c r="C9" s="17" t="s">
        <v>11</v>
      </c>
      <c r="D9" s="17">
        <v>45</v>
      </c>
      <c r="E9" s="17" t="s">
        <v>80</v>
      </c>
      <c r="L9" s="48"/>
      <c r="M9" s="48"/>
      <c r="N9" s="48"/>
      <c r="O9" s="48"/>
      <c r="P9" s="48"/>
    </row>
    <row r="10" spans="12:16" ht="12.75">
      <c r="L10" s="48"/>
      <c r="M10" s="48"/>
      <c r="N10" s="48"/>
      <c r="O10" s="48"/>
      <c r="P10" s="48"/>
    </row>
    <row r="11" spans="12:16" ht="12.75">
      <c r="L11" s="48"/>
      <c r="M11" s="48"/>
      <c r="N11" s="48"/>
      <c r="O11" s="48"/>
      <c r="P11" s="48"/>
    </row>
    <row r="12" spans="12:16" ht="12.75">
      <c r="L12" s="48"/>
      <c r="M12" s="48"/>
      <c r="N12" s="48"/>
      <c r="O12" s="48"/>
      <c r="P12" s="48"/>
    </row>
    <row r="13" spans="12:16" ht="12.75">
      <c r="L13" s="48"/>
      <c r="M13" s="48"/>
      <c r="N13" s="48"/>
      <c r="O13" s="48"/>
      <c r="P13" s="48"/>
    </row>
    <row r="14" spans="12:16" ht="12.75">
      <c r="L14" s="48"/>
      <c r="M14" s="48"/>
      <c r="N14" s="48"/>
      <c r="O14" s="48"/>
      <c r="P14" s="48"/>
    </row>
    <row r="15" spans="12:16" ht="12.75">
      <c r="L15" s="48"/>
      <c r="M15" s="48"/>
      <c r="N15" s="48"/>
      <c r="O15" s="48"/>
      <c r="P15" s="48"/>
    </row>
    <row r="16" spans="1:16" ht="13.5" thickBot="1">
      <c r="A16" s="4" t="s">
        <v>12</v>
      </c>
      <c r="I16" s="4" t="s">
        <v>16</v>
      </c>
      <c r="L16" s="48"/>
      <c r="M16" s="48"/>
      <c r="N16" s="48"/>
      <c r="O16" s="48"/>
      <c r="P16" s="48"/>
    </row>
    <row r="17" spans="1:16" ht="12.75">
      <c r="A17" s="5" t="s">
        <v>13</v>
      </c>
      <c r="B17" s="6"/>
      <c r="C17" s="6"/>
      <c r="D17" s="7"/>
      <c r="E17" s="5" t="s">
        <v>85</v>
      </c>
      <c r="F17" s="6"/>
      <c r="G17" s="6"/>
      <c r="H17" s="7"/>
      <c r="I17" s="5" t="s">
        <v>22</v>
      </c>
      <c r="J17" s="7">
        <f>B1-J21*COS(B9)-J22</f>
        <v>-14.277094731573586</v>
      </c>
      <c r="K17" s="29">
        <v>3</v>
      </c>
      <c r="L17" s="48"/>
      <c r="M17" s="48"/>
      <c r="N17" s="48"/>
      <c r="O17" s="48"/>
      <c r="P17" s="48"/>
    </row>
    <row r="18" spans="1:16" ht="12.75">
      <c r="A18" s="8" t="s">
        <v>14</v>
      </c>
      <c r="B18" s="9"/>
      <c r="C18" s="9"/>
      <c r="D18" s="10"/>
      <c r="E18" s="8" t="s">
        <v>86</v>
      </c>
      <c r="F18" s="9"/>
      <c r="G18" s="9"/>
      <c r="H18" s="10"/>
      <c r="I18" s="8"/>
      <c r="J18" s="10"/>
      <c r="K18" s="30"/>
      <c r="L18" s="48"/>
      <c r="M18" s="48"/>
      <c r="N18" s="48"/>
      <c r="O18" s="48"/>
      <c r="P18" s="48"/>
    </row>
    <row r="19" spans="1:16" ht="12.75">
      <c r="A19" s="8" t="s">
        <v>81</v>
      </c>
      <c r="B19" s="9"/>
      <c r="C19" s="9"/>
      <c r="D19" s="10"/>
      <c r="E19" s="8" t="s">
        <v>87</v>
      </c>
      <c r="F19" s="9"/>
      <c r="G19" s="9"/>
      <c r="H19" s="10"/>
      <c r="I19" s="8" t="s">
        <v>93</v>
      </c>
      <c r="J19" s="10">
        <f>B2+J21*SIN(B9)-J20</f>
        <v>24.277094731573584</v>
      </c>
      <c r="K19" s="30">
        <v>5</v>
      </c>
      <c r="L19" s="48"/>
      <c r="M19" s="48"/>
      <c r="N19" s="48"/>
      <c r="O19" s="48"/>
      <c r="P19" s="48"/>
    </row>
    <row r="20" spans="1:16" ht="12.75">
      <c r="A20" s="8" t="s">
        <v>82</v>
      </c>
      <c r="B20" s="9"/>
      <c r="C20" s="9"/>
      <c r="D20" s="10"/>
      <c r="E20" s="8" t="s">
        <v>88</v>
      </c>
      <c r="F20" s="9"/>
      <c r="G20" s="9"/>
      <c r="H20" s="10"/>
      <c r="I20" s="8" t="s">
        <v>92</v>
      </c>
      <c r="J20" s="10">
        <f>(J21*SIN(B9)*B5+B2*(B5+B6))/(B5+B6+B7+B8)</f>
        <v>14.875805665989837</v>
      </c>
      <c r="K20" s="30">
        <v>4</v>
      </c>
      <c r="L20" s="48"/>
      <c r="M20" s="48"/>
      <c r="N20" s="48"/>
      <c r="O20" s="48"/>
      <c r="P20" s="48"/>
    </row>
    <row r="21" spans="1:16" ht="12.75">
      <c r="A21" s="8" t="s">
        <v>83</v>
      </c>
      <c r="B21" s="9"/>
      <c r="C21" s="9"/>
      <c r="D21" s="10"/>
      <c r="E21" s="8" t="s">
        <v>89</v>
      </c>
      <c r="F21" s="9"/>
      <c r="G21" s="9"/>
      <c r="H21" s="10"/>
      <c r="I21" s="8" t="s">
        <v>50</v>
      </c>
      <c r="J21" s="10">
        <f>B1*B3/B4</f>
        <v>38.4</v>
      </c>
      <c r="K21" s="30">
        <v>1</v>
      </c>
      <c r="L21" s="48"/>
      <c r="M21" s="48"/>
      <c r="N21" s="48"/>
      <c r="O21" s="48"/>
      <c r="P21" s="48"/>
    </row>
    <row r="22" spans="1:16" ht="13.5" thickBot="1">
      <c r="A22" s="11" t="s">
        <v>84</v>
      </c>
      <c r="B22" s="12"/>
      <c r="C22" s="12"/>
      <c r="D22" s="13"/>
      <c r="E22" s="11" t="s">
        <v>90</v>
      </c>
      <c r="F22" s="12"/>
      <c r="G22" s="12"/>
      <c r="H22" s="13"/>
      <c r="I22" s="11" t="s">
        <v>91</v>
      </c>
      <c r="J22" s="13">
        <f>(B1*(B5+B6+B7)-J21*COS(B9)*B5)/(B5+B6+B7+B8)</f>
        <v>11.124194334010161</v>
      </c>
      <c r="K22" s="31">
        <v>2</v>
      </c>
      <c r="L22" s="48"/>
      <c r="M22" s="48"/>
      <c r="N22" s="48"/>
      <c r="O22" s="48"/>
      <c r="P22" s="48"/>
    </row>
    <row r="23" spans="12:16" ht="12.75">
      <c r="L23" s="48"/>
      <c r="M23" s="48"/>
      <c r="N23" s="48"/>
      <c r="O23" s="48"/>
      <c r="P23" s="48"/>
    </row>
    <row r="25" spans="2:12" ht="12.75">
      <c r="B25" s="48"/>
      <c r="C25" s="48"/>
      <c r="D25" s="48"/>
      <c r="E25" s="48"/>
      <c r="F25" s="48"/>
      <c r="H25" s="48"/>
      <c r="I25" s="48"/>
      <c r="J25" s="48"/>
      <c r="K25" s="48"/>
      <c r="L25" s="48"/>
    </row>
    <row r="26" spans="2:12" ht="12.75">
      <c r="B26" s="48"/>
      <c r="C26" s="48"/>
      <c r="D26" s="48"/>
      <c r="E26" s="48"/>
      <c r="F26" s="48"/>
      <c r="H26" s="48"/>
      <c r="I26" s="48"/>
      <c r="J26" s="48"/>
      <c r="K26" s="48"/>
      <c r="L26" s="48"/>
    </row>
    <row r="27" spans="2:12" ht="12.75">
      <c r="B27" s="48"/>
      <c r="C27" s="48"/>
      <c r="D27" s="48"/>
      <c r="E27" s="48"/>
      <c r="F27" s="48"/>
      <c r="H27" s="48"/>
      <c r="I27" s="48"/>
      <c r="J27" s="48"/>
      <c r="K27" s="48"/>
      <c r="L27" s="48"/>
    </row>
    <row r="28" spans="2:12" ht="12.75">
      <c r="B28" s="48"/>
      <c r="C28" s="48"/>
      <c r="D28" s="48"/>
      <c r="E28" s="48"/>
      <c r="F28" s="48"/>
      <c r="H28" s="48"/>
      <c r="I28" s="48"/>
      <c r="J28" s="48"/>
      <c r="K28" s="48"/>
      <c r="L28" s="48"/>
    </row>
    <row r="29" spans="2:12" ht="12.75">
      <c r="B29" s="48"/>
      <c r="C29" s="48"/>
      <c r="D29" s="48"/>
      <c r="E29" s="48"/>
      <c r="F29" s="48"/>
      <c r="H29" s="48"/>
      <c r="I29" s="48"/>
      <c r="J29" s="48"/>
      <c r="K29" s="48"/>
      <c r="L29" s="48"/>
    </row>
    <row r="30" spans="2:12" ht="12.75">
      <c r="B30" s="48"/>
      <c r="C30" s="48"/>
      <c r="D30" s="48"/>
      <c r="E30" s="48"/>
      <c r="F30" s="48"/>
      <c r="H30" s="48"/>
      <c r="I30" s="48"/>
      <c r="J30" s="48"/>
      <c r="K30" s="48"/>
      <c r="L30" s="48"/>
    </row>
    <row r="31" spans="2:12" ht="12.75">
      <c r="B31" s="48"/>
      <c r="C31" s="48"/>
      <c r="D31" s="48"/>
      <c r="E31" s="48"/>
      <c r="F31" s="48"/>
      <c r="H31" s="48"/>
      <c r="I31" s="48"/>
      <c r="J31" s="48"/>
      <c r="K31" s="48"/>
      <c r="L31" s="48"/>
    </row>
    <row r="32" spans="2:12" ht="12.75">
      <c r="B32" s="48"/>
      <c r="C32" s="48"/>
      <c r="D32" s="48"/>
      <c r="E32" s="48"/>
      <c r="F32" s="48"/>
      <c r="H32" s="48"/>
      <c r="I32" s="48"/>
      <c r="J32" s="48"/>
      <c r="K32" s="48"/>
      <c r="L32" s="48"/>
    </row>
    <row r="33" spans="2:12" ht="12.75">
      <c r="B33" s="48"/>
      <c r="C33" s="48"/>
      <c r="D33" s="48"/>
      <c r="E33" s="48"/>
      <c r="F33" s="48"/>
      <c r="H33" s="48"/>
      <c r="I33" s="48"/>
      <c r="J33" s="48"/>
      <c r="K33" s="48"/>
      <c r="L33" s="48"/>
    </row>
    <row r="34" spans="2:12" ht="12.75">
      <c r="B34" s="48"/>
      <c r="C34" s="48"/>
      <c r="D34" s="48"/>
      <c r="E34" s="48"/>
      <c r="F34" s="48"/>
      <c r="H34" s="48"/>
      <c r="I34" s="48"/>
      <c r="J34" s="48"/>
      <c r="K34" s="48"/>
      <c r="L34" s="48"/>
    </row>
    <row r="35" spans="2:12" ht="12.75">
      <c r="B35" s="48"/>
      <c r="C35" s="48"/>
      <c r="D35" s="48"/>
      <c r="E35" s="48"/>
      <c r="F35" s="48"/>
      <c r="H35" s="48"/>
      <c r="I35" s="48"/>
      <c r="J35" s="48"/>
      <c r="K35" s="48"/>
      <c r="L35" s="48"/>
    </row>
    <row r="36" spans="2:12" ht="12.75">
      <c r="B36" s="48"/>
      <c r="C36" s="48"/>
      <c r="D36" s="48"/>
      <c r="E36" s="48"/>
      <c r="F36" s="48"/>
      <c r="H36" s="48"/>
      <c r="I36" s="48"/>
      <c r="J36" s="48"/>
      <c r="K36" s="48"/>
      <c r="L36" s="48"/>
    </row>
    <row r="37" spans="2:12" ht="12.75">
      <c r="B37" s="48"/>
      <c r="C37" s="48"/>
      <c r="D37" s="48"/>
      <c r="E37" s="48"/>
      <c r="F37" s="48"/>
      <c r="H37" s="48"/>
      <c r="I37" s="48"/>
      <c r="J37" s="48"/>
      <c r="K37" s="48"/>
      <c r="L37" s="48"/>
    </row>
    <row r="38" spans="2:12" ht="12.75">
      <c r="B38" s="48"/>
      <c r="C38" s="48"/>
      <c r="D38" s="48"/>
      <c r="E38" s="48"/>
      <c r="F38" s="48"/>
      <c r="H38" s="48"/>
      <c r="I38" s="48"/>
      <c r="J38" s="48"/>
      <c r="K38" s="48"/>
      <c r="L38" s="48"/>
    </row>
    <row r="39" spans="2:12" ht="12.75">
      <c r="B39" s="48"/>
      <c r="C39" s="48"/>
      <c r="D39" s="48"/>
      <c r="E39" s="48"/>
      <c r="F39" s="48"/>
      <c r="H39" s="48"/>
      <c r="I39" s="48"/>
      <c r="J39" s="48"/>
      <c r="K39" s="48"/>
      <c r="L39" s="48"/>
    </row>
    <row r="40" spans="2:12" ht="12.75">
      <c r="B40" s="48"/>
      <c r="C40" s="48"/>
      <c r="D40" s="48"/>
      <c r="E40" s="48"/>
      <c r="F40" s="48"/>
      <c r="H40" s="48"/>
      <c r="I40" s="48"/>
      <c r="J40" s="48"/>
      <c r="K40" s="48"/>
      <c r="L40" s="48"/>
    </row>
    <row r="41" spans="2:12" ht="12.75">
      <c r="B41" s="48"/>
      <c r="C41" s="48"/>
      <c r="D41" s="48"/>
      <c r="E41" s="48"/>
      <c r="F41" s="48"/>
      <c r="H41" s="48"/>
      <c r="I41" s="48"/>
      <c r="J41" s="48"/>
      <c r="K41" s="48"/>
      <c r="L41" s="48"/>
    </row>
  </sheetData>
  <mergeCells count="3">
    <mergeCell ref="L2:P23"/>
    <mergeCell ref="B25:F41"/>
    <mergeCell ref="H25:L4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F23" sqref="F23"/>
    </sheetView>
  </sheetViews>
  <sheetFormatPr defaultColWidth="9.00390625" defaultRowHeight="12.75"/>
  <cols>
    <col min="2" max="2" width="10.125" style="0" customWidth="1"/>
    <col min="3" max="3" width="14.75390625" style="0" customWidth="1"/>
  </cols>
  <sheetData>
    <row r="1" spans="1:6" ht="12.75">
      <c r="A1" s="32" t="s">
        <v>94</v>
      </c>
      <c r="B1" s="33">
        <v>20</v>
      </c>
      <c r="C1" s="3" t="s">
        <v>10</v>
      </c>
      <c r="D1" t="s">
        <v>121</v>
      </c>
      <c r="E1">
        <v>0</v>
      </c>
      <c r="F1">
        <f>B4</f>
        <v>40</v>
      </c>
    </row>
    <row r="2" spans="1:8" ht="12.75">
      <c r="A2" s="32" t="s">
        <v>95</v>
      </c>
      <c r="B2" s="33">
        <v>10</v>
      </c>
      <c r="C2" s="3" t="s">
        <v>10</v>
      </c>
      <c r="D2" t="s">
        <v>122</v>
      </c>
      <c r="E2">
        <f>B1</f>
        <v>20</v>
      </c>
      <c r="F2">
        <f>B4</f>
        <v>40</v>
      </c>
      <c r="H2" t="s">
        <v>134</v>
      </c>
    </row>
    <row r="3" spans="1:8" ht="12.75">
      <c r="A3" s="32" t="s">
        <v>96</v>
      </c>
      <c r="B3" s="33">
        <v>20</v>
      </c>
      <c r="C3" s="3" t="s">
        <v>10</v>
      </c>
      <c r="D3" t="s">
        <v>123</v>
      </c>
      <c r="E3">
        <f>B1+B2</f>
        <v>30</v>
      </c>
      <c r="F3">
        <f>B4</f>
        <v>40</v>
      </c>
      <c r="H3" t="s">
        <v>132</v>
      </c>
    </row>
    <row r="4" spans="1:8" ht="12.75">
      <c r="A4" s="32" t="s">
        <v>97</v>
      </c>
      <c r="B4" s="33">
        <v>40</v>
      </c>
      <c r="C4" s="3" t="s">
        <v>10</v>
      </c>
      <c r="D4" t="s">
        <v>124</v>
      </c>
      <c r="E4">
        <f>E3+B3</f>
        <v>50</v>
      </c>
      <c r="F4">
        <f>B4</f>
        <v>40</v>
      </c>
      <c r="H4" t="s">
        <v>133</v>
      </c>
    </row>
    <row r="5" spans="1:6" ht="12.75">
      <c r="A5" s="32" t="s">
        <v>98</v>
      </c>
      <c r="B5" s="33">
        <v>18</v>
      </c>
      <c r="C5" s="3" t="s">
        <v>10</v>
      </c>
      <c r="D5" t="s">
        <v>125</v>
      </c>
      <c r="E5">
        <f>E4</f>
        <v>50</v>
      </c>
      <c r="F5">
        <v>0</v>
      </c>
    </row>
    <row r="6" spans="1:6" ht="12.75">
      <c r="A6" s="32" t="s">
        <v>103</v>
      </c>
      <c r="B6" s="24">
        <f>B7</f>
        <v>10</v>
      </c>
      <c r="C6" s="3" t="s">
        <v>10</v>
      </c>
      <c r="D6" t="s">
        <v>126</v>
      </c>
      <c r="E6">
        <f>E3</f>
        <v>30</v>
      </c>
      <c r="F6">
        <v>0</v>
      </c>
    </row>
    <row r="7" spans="1:6" ht="12.75">
      <c r="A7" s="32" t="s">
        <v>79</v>
      </c>
      <c r="B7" s="33">
        <v>10</v>
      </c>
      <c r="C7" s="3" t="s">
        <v>10</v>
      </c>
      <c r="D7" t="s">
        <v>131</v>
      </c>
      <c r="E7">
        <f>E6</f>
        <v>30</v>
      </c>
      <c r="F7">
        <f>B4-B5</f>
        <v>22</v>
      </c>
    </row>
    <row r="8" spans="1:6" ht="12.75">
      <c r="A8" s="32"/>
      <c r="B8" s="33"/>
      <c r="C8" s="3"/>
      <c r="D8" t="s">
        <v>2</v>
      </c>
      <c r="E8">
        <f>B1</f>
        <v>20</v>
      </c>
      <c r="F8">
        <f>F7</f>
        <v>22</v>
      </c>
    </row>
    <row r="9" spans="1:6" ht="12.75">
      <c r="A9" s="32"/>
      <c r="B9" s="33"/>
      <c r="C9" s="3"/>
      <c r="D9" t="s">
        <v>128</v>
      </c>
      <c r="E9">
        <f>E8</f>
        <v>20</v>
      </c>
      <c r="F9">
        <v>0</v>
      </c>
    </row>
    <row r="10" spans="4:13" ht="12.75">
      <c r="D10" t="s">
        <v>127</v>
      </c>
      <c r="E10">
        <v>0</v>
      </c>
      <c r="F10">
        <v>0</v>
      </c>
      <c r="J10" s="20" t="s">
        <v>121</v>
      </c>
      <c r="K10" s="20" t="s">
        <v>122</v>
      </c>
      <c r="L10" s="28" t="s">
        <v>123</v>
      </c>
      <c r="M10" s="28" t="s">
        <v>124</v>
      </c>
    </row>
    <row r="11" spans="4:15" ht="12.75">
      <c r="D11" t="s">
        <v>121</v>
      </c>
      <c r="E11">
        <v>0</v>
      </c>
      <c r="F11">
        <f>B4</f>
        <v>40</v>
      </c>
      <c r="I11" s="48"/>
      <c r="J11" s="48"/>
      <c r="K11" s="48"/>
      <c r="L11" s="48"/>
      <c r="M11" s="48"/>
      <c r="N11" s="48"/>
      <c r="O11" s="48"/>
    </row>
    <row r="12" spans="5:15" ht="12.75">
      <c r="E12" s="34" t="s">
        <v>129</v>
      </c>
      <c r="F12" s="34" t="s">
        <v>130</v>
      </c>
      <c r="I12" s="48"/>
      <c r="J12" s="48"/>
      <c r="K12" s="48"/>
      <c r="L12" s="48"/>
      <c r="M12" s="48"/>
      <c r="N12" s="48"/>
      <c r="O12" s="48"/>
    </row>
    <row r="13" spans="1:15" ht="13.5" thickBot="1">
      <c r="A13" s="35" t="s">
        <v>99</v>
      </c>
      <c r="B13" s="35" t="s">
        <v>100</v>
      </c>
      <c r="C13" s="35" t="s">
        <v>101</v>
      </c>
      <c r="D13" s="35" t="s">
        <v>102</v>
      </c>
      <c r="I13" s="48"/>
      <c r="J13" s="48"/>
      <c r="K13" s="48"/>
      <c r="L13" s="48"/>
      <c r="M13" s="48"/>
      <c r="N13" s="48"/>
      <c r="O13" s="48"/>
    </row>
    <row r="14" spans="1:15" ht="12.75">
      <c r="A14" s="36">
        <v>1</v>
      </c>
      <c r="B14" s="37" t="s">
        <v>104</v>
      </c>
      <c r="C14" s="37" t="s">
        <v>107</v>
      </c>
      <c r="D14" s="38" t="s">
        <v>112</v>
      </c>
      <c r="I14" s="48"/>
      <c r="J14" s="48"/>
      <c r="K14" s="48"/>
      <c r="L14" s="48"/>
      <c r="M14" s="48"/>
      <c r="N14" s="48"/>
      <c r="O14" s="48"/>
    </row>
    <row r="15" spans="1:15" ht="12.75">
      <c r="A15" s="39">
        <v>2</v>
      </c>
      <c r="B15" s="40" t="s">
        <v>105</v>
      </c>
      <c r="C15" s="40" t="s">
        <v>108</v>
      </c>
      <c r="D15" s="40" t="s">
        <v>113</v>
      </c>
      <c r="I15" s="48"/>
      <c r="J15" s="48"/>
      <c r="K15" s="48"/>
      <c r="L15" s="48"/>
      <c r="M15" s="48"/>
      <c r="N15" s="48"/>
      <c r="O15" s="48"/>
    </row>
    <row r="16" spans="1:15" ht="12.75">
      <c r="A16" s="39">
        <v>3</v>
      </c>
      <c r="B16" s="40" t="s">
        <v>106</v>
      </c>
      <c r="C16" s="40" t="s">
        <v>109</v>
      </c>
      <c r="D16" s="40" t="s">
        <v>112</v>
      </c>
      <c r="I16" s="48"/>
      <c r="J16" s="48"/>
      <c r="K16" s="48"/>
      <c r="L16" s="48"/>
      <c r="M16" s="48"/>
      <c r="N16" s="48"/>
      <c r="O16" s="48"/>
    </row>
    <row r="17" spans="1:15" ht="13.5" thickBot="1">
      <c r="A17" s="41">
        <v>4</v>
      </c>
      <c r="B17" s="42" t="s">
        <v>111</v>
      </c>
      <c r="C17" s="42" t="s">
        <v>110</v>
      </c>
      <c r="D17" s="42" t="s">
        <v>103</v>
      </c>
      <c r="I17" s="48"/>
      <c r="J17" s="48"/>
      <c r="K17" s="48"/>
      <c r="L17" s="48"/>
      <c r="M17" s="48"/>
      <c r="N17" s="48"/>
      <c r="O17" s="48"/>
    </row>
    <row r="18" spans="8:16" ht="12.75">
      <c r="H18" t="s">
        <v>2</v>
      </c>
      <c r="I18" s="48"/>
      <c r="J18" s="48"/>
      <c r="K18" s="48"/>
      <c r="L18" s="48"/>
      <c r="M18" s="48"/>
      <c r="N18" s="48"/>
      <c r="O18" s="48"/>
      <c r="P18" t="s">
        <v>131</v>
      </c>
    </row>
    <row r="19" spans="9:15" ht="12.75">
      <c r="I19" s="48"/>
      <c r="J19" s="48"/>
      <c r="K19" s="48"/>
      <c r="L19" s="48"/>
      <c r="M19" s="48"/>
      <c r="N19" s="48"/>
      <c r="O19" s="48"/>
    </row>
    <row r="20" spans="1:15" ht="13.5" thickBot="1">
      <c r="A20" s="35" t="s">
        <v>99</v>
      </c>
      <c r="B20" s="35" t="s">
        <v>100</v>
      </c>
      <c r="C20" s="35" t="s">
        <v>101</v>
      </c>
      <c r="D20" s="35" t="s">
        <v>102</v>
      </c>
      <c r="I20" s="48"/>
      <c r="J20" s="48"/>
      <c r="K20" s="48"/>
      <c r="L20" s="48"/>
      <c r="M20" s="48"/>
      <c r="N20" s="48"/>
      <c r="O20" s="48"/>
    </row>
    <row r="21" spans="1:15" ht="12.75">
      <c r="A21" s="43">
        <v>1</v>
      </c>
      <c r="B21" s="37">
        <f>B1*B4</f>
        <v>800</v>
      </c>
      <c r="C21" s="37">
        <f>B1/2</f>
        <v>10</v>
      </c>
      <c r="D21" s="37">
        <f>B4/2</f>
        <v>20</v>
      </c>
      <c r="I21" s="48"/>
      <c r="J21" s="48"/>
      <c r="K21" s="48"/>
      <c r="L21" s="48"/>
      <c r="M21" s="48"/>
      <c r="N21" s="48"/>
      <c r="O21" s="48"/>
    </row>
    <row r="22" spans="1:15" ht="12.75">
      <c r="A22" s="44">
        <v>2</v>
      </c>
      <c r="B22" s="40">
        <f>B2*B5</f>
        <v>180</v>
      </c>
      <c r="C22" s="40">
        <f>B1+B2/2</f>
        <v>25</v>
      </c>
      <c r="D22" s="40">
        <f>B4-B5/2</f>
        <v>31</v>
      </c>
      <c r="I22" s="48"/>
      <c r="J22" s="48"/>
      <c r="K22" s="48"/>
      <c r="L22" s="48"/>
      <c r="M22" s="48"/>
      <c r="N22" s="48"/>
      <c r="O22" s="48"/>
    </row>
    <row r="23" spans="1:15" ht="12.75">
      <c r="A23" s="44">
        <v>3</v>
      </c>
      <c r="B23" s="40">
        <f>B3*B4</f>
        <v>800</v>
      </c>
      <c r="C23" s="40">
        <f>B1+B2+B3/2</f>
        <v>40</v>
      </c>
      <c r="D23" s="40">
        <f>B4/2</f>
        <v>20</v>
      </c>
      <c r="I23" s="48"/>
      <c r="J23" s="48"/>
      <c r="K23" s="48"/>
      <c r="L23" s="48"/>
      <c r="M23" s="48"/>
      <c r="N23" s="48"/>
      <c r="O23" s="48"/>
    </row>
    <row r="24" spans="1:15" ht="13.5" thickBot="1">
      <c r="A24" s="45">
        <v>4</v>
      </c>
      <c r="B24" s="42">
        <f>0.5*PI()*B7*B7</f>
        <v>157.07963267948966</v>
      </c>
      <c r="C24" s="42">
        <f>4/3*B7/PI()+B1+B2</f>
        <v>34.244131815783874</v>
      </c>
      <c r="D24" s="42">
        <f>B6</f>
        <v>10</v>
      </c>
      <c r="I24" s="48"/>
      <c r="J24" s="48"/>
      <c r="K24" s="48"/>
      <c r="L24" s="48"/>
      <c r="M24" s="48"/>
      <c r="N24" s="48"/>
      <c r="O24" s="48"/>
    </row>
    <row r="25" spans="9:15" ht="12.75">
      <c r="I25" s="48"/>
      <c r="J25" s="48"/>
      <c r="K25" s="48"/>
      <c r="L25" s="48"/>
      <c r="M25" s="48"/>
      <c r="N25" s="48"/>
      <c r="O25" s="48"/>
    </row>
    <row r="26" spans="9:15" ht="12.75">
      <c r="I26" s="48"/>
      <c r="J26" s="48"/>
      <c r="K26" s="48"/>
      <c r="L26" s="48"/>
      <c r="M26" s="48"/>
      <c r="N26" s="48"/>
      <c r="O26" s="48"/>
    </row>
    <row r="27" ht="12.75">
      <c r="A27" s="4" t="s">
        <v>12</v>
      </c>
    </row>
    <row r="28" spans="1:13" ht="12.75">
      <c r="A28" t="s">
        <v>119</v>
      </c>
      <c r="J28" t="s">
        <v>127</v>
      </c>
      <c r="K28" t="s">
        <v>128</v>
      </c>
      <c r="L28" t="s">
        <v>126</v>
      </c>
      <c r="M28" t="s">
        <v>125</v>
      </c>
    </row>
    <row r="29" ht="12.75">
      <c r="A29" t="s">
        <v>120</v>
      </c>
    </row>
    <row r="30" ht="12.75">
      <c r="A30" t="s">
        <v>114</v>
      </c>
    </row>
    <row r="31" ht="12.75">
      <c r="A31" t="s">
        <v>115</v>
      </c>
    </row>
    <row r="32" spans="1:7" ht="12.75">
      <c r="A32" s="46" t="s">
        <v>62</v>
      </c>
      <c r="B32" s="46" t="s">
        <v>63</v>
      </c>
      <c r="G32" t="s">
        <v>118</v>
      </c>
    </row>
    <row r="33" spans="1:2" ht="12.75">
      <c r="A33" s="47">
        <f>(B21*C21+B22*C22+B23*C23-B24*C24)/(B21+B22+B23-B24)</f>
        <v>24.105276599330924</v>
      </c>
      <c r="B33" s="47">
        <f>(B21*D21+B22*D22+B23*D23-B24*D24)/(B21+B22+B23-B24)</f>
        <v>22.187905456296274</v>
      </c>
    </row>
    <row r="40" ht="12.75">
      <c r="I40" s="4" t="s">
        <v>116</v>
      </c>
    </row>
    <row r="41" ht="12.75">
      <c r="I41" s="4" t="s">
        <v>117</v>
      </c>
    </row>
  </sheetData>
  <mergeCells count="1">
    <mergeCell ref="I11:O2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ТПМ</dc:creator>
  <cp:keywords/>
  <dc:description/>
  <cp:lastModifiedBy>ТеoрМех</cp:lastModifiedBy>
  <dcterms:created xsi:type="dcterms:W3CDTF">2008-09-01T10:43:33Z</dcterms:created>
  <dcterms:modified xsi:type="dcterms:W3CDTF">2008-10-09T05:05:16Z</dcterms:modified>
  <cp:category/>
  <cp:version/>
  <cp:contentType/>
  <cp:contentStatus/>
</cp:coreProperties>
</file>