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<sst xmlns="http://schemas.openxmlformats.org/spreadsheetml/2006/main" count="104" uniqueCount="62">
  <si>
    <t>Исходные данные:</t>
  </si>
  <si>
    <t>Уравнение движения груза:</t>
  </si>
  <si>
    <t xml:space="preserve"> S(t)=A0+A1*t^k1+A2*t^k2</t>
  </si>
  <si>
    <t>A0=</t>
  </si>
  <si>
    <t>A1=</t>
  </si>
  <si>
    <t>A2=</t>
  </si>
  <si>
    <t>k1=</t>
  </si>
  <si>
    <t>k2=</t>
  </si>
  <si>
    <t>tn=</t>
  </si>
  <si>
    <t>t0=</t>
  </si>
  <si>
    <t>t1=</t>
  </si>
  <si>
    <t>Δt=</t>
  </si>
  <si>
    <t>Время:</t>
  </si>
  <si>
    <t>Полюса:</t>
  </si>
  <si>
    <t>b2=</t>
  </si>
  <si>
    <t>a2=</t>
  </si>
  <si>
    <t>a3=</t>
  </si>
  <si>
    <t>b3=</t>
  </si>
  <si>
    <t>Радиусы:</t>
  </si>
  <si>
    <t>R2=</t>
  </si>
  <si>
    <t>R3=</t>
  </si>
  <si>
    <t>r3=</t>
  </si>
  <si>
    <t>Угл:</t>
  </si>
  <si>
    <t>φ0=</t>
  </si>
  <si>
    <t>Чертёж:</t>
  </si>
  <si>
    <t>β2=</t>
  </si>
  <si>
    <t>α2=</t>
  </si>
  <si>
    <t>α3a=</t>
  </si>
  <si>
    <t>β3a=</t>
  </si>
  <si>
    <t>α3b=</t>
  </si>
  <si>
    <t>β3b=</t>
  </si>
  <si>
    <t>t=</t>
  </si>
  <si>
    <t>S=</t>
  </si>
  <si>
    <t>S(t)=</t>
  </si>
  <si>
    <t>S(tt)=</t>
  </si>
  <si>
    <t>∆φ=</t>
  </si>
  <si>
    <t>φ=</t>
  </si>
  <si>
    <t>φ(t)=</t>
  </si>
  <si>
    <t>φ(tt)=</t>
  </si>
  <si>
    <t>ξ=</t>
  </si>
  <si>
    <t>ξ(t)=</t>
  </si>
  <si>
    <t>ξ(tt)=</t>
  </si>
  <si>
    <t>Точки на</t>
  </si>
  <si>
    <t>телах:</t>
  </si>
  <si>
    <t>x=</t>
  </si>
  <si>
    <t>y=</t>
  </si>
  <si>
    <t>Ux=</t>
  </si>
  <si>
    <t>Uy=</t>
  </si>
  <si>
    <t>|r|=</t>
  </si>
  <si>
    <t>x(t)=</t>
  </si>
  <si>
    <t>x(tt)=</t>
  </si>
  <si>
    <t>y(t)=</t>
  </si>
  <si>
    <t>y(tt)=</t>
  </si>
  <si>
    <t>|v|=</t>
  </si>
  <si>
    <t>|w|=</t>
  </si>
  <si>
    <t>aτ=</t>
  </si>
  <si>
    <t>an=</t>
  </si>
  <si>
    <t>ρ=</t>
  </si>
  <si>
    <t>Абсолютно твёрдое тело 1 - прямолинейное движение</t>
  </si>
  <si>
    <t>Абсолютно твёрдое тело 3b - движение по окружности</t>
  </si>
  <si>
    <t>Абсолютно твёрдое тело 3a - движение по окружности</t>
  </si>
  <si>
    <t>Абсолютно твёрдое тело 2 - движение по окружности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</si>
</sst>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24" borderId="0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2" fontId="0" fillId="24" borderId="0" xfId="0" applyNumberFormat="1" applyFill="1" applyAlignment="1">
      <alignment/>
    </xf>
    <xf numFmtId="0" fontId="2" fillId="8" borderId="0" xfId="0" applyFont="1" applyFill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8" borderId="1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"/>
          <c:w val="0.949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v>x, 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Расчет!$B$37:$Z$37</c:f>
              <c:numCache/>
            </c:numRef>
          </c:xVal>
          <c:yVal>
            <c:numRef>
              <c:f>Расчет!$B$38:$Z$38</c:f>
              <c:numCache/>
            </c:numRef>
          </c:yVal>
          <c:smooth val="1"/>
        </c:ser>
        <c:axId val="35892231"/>
        <c:axId val="54594624"/>
      </c:scatterChart>
      <c:valAx>
        <c:axId val="35892231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4624"/>
        <c:crosses val="autoZero"/>
        <c:crossBetween val="midCat"/>
        <c:dispUnits/>
      </c:valAx>
      <c:valAx>
        <c:axId val="54594624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2231"/>
        <c:crosses val="autoZero"/>
        <c:crossBetween val="midCat"/>
        <c:dispUnits/>
      </c:valAx>
      <c:spPr>
        <a:solidFill>
          <a:srgbClr val="CCFFFF"/>
        </a:solidFill>
        <a:ln w="3175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4175"/>
          <c:y val="0.87925"/>
          <c:w val="0.1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25"/>
          <c:w val="0.949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Расчет!$B$133:$Z$133</c:f>
              <c:numCache/>
            </c:numRef>
          </c:xVal>
          <c:yVal>
            <c:numRef>
              <c:f>Расчет!$B$134:$Z$134</c:f>
              <c:numCache/>
            </c:numRef>
          </c:yVal>
          <c:smooth val="1"/>
        </c:ser>
        <c:axId val="9835665"/>
        <c:axId val="21412122"/>
      </c:scatterChart>
      <c:valAx>
        <c:axId val="9835665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2122"/>
        <c:crosses val="autoZero"/>
        <c:crossBetween val="midCat"/>
        <c:dispUnits/>
      </c:valAx>
      <c:valAx>
        <c:axId val="21412122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665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5"/>
          <c:y val="0.87875"/>
          <c:w val="0.112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25"/>
          <c:w val="0.94875"/>
          <c:h val="0.7715"/>
        </c:manualLayout>
      </c:layout>
      <c:lineChart>
        <c:grouping val="standard"/>
        <c:varyColors val="0"/>
        <c:ser>
          <c:idx val="0"/>
          <c:order val="0"/>
          <c:tx>
            <c:v>x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Расчет!$B$133:$Z$133</c:f>
              <c:numCache/>
            </c:numRef>
          </c:val>
          <c:smooth val="0"/>
        </c:ser>
        <c:ser>
          <c:idx val="1"/>
          <c:order val="1"/>
          <c:tx>
            <c:v>x(t)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Расчет!$B$138:$Z$138</c:f>
              <c:numCache/>
            </c:numRef>
          </c:val>
          <c:smooth val="0"/>
        </c:ser>
        <c:ser>
          <c:idx val="2"/>
          <c:order val="2"/>
          <c:tx>
            <c:v>x(tt)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Расчет!$B$139:$Z$139</c:f>
              <c:numCache/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25"/>
          <c:y val="0.84925"/>
          <c:w val="0.428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5"/>
          <c:w val="0.949"/>
          <c:h val="0.7702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Расчет!$B$134:$Z$134</c:f>
              <c:numCache/>
            </c:numRef>
          </c:val>
          <c:smooth val="0"/>
        </c:ser>
        <c:ser>
          <c:idx val="1"/>
          <c:order val="1"/>
          <c:tx>
            <c:v>y(t)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Расчет!$B$140:$Z$140</c:f>
              <c:numCache/>
            </c:numRef>
          </c:val>
          <c:smooth val="0"/>
        </c:ser>
        <c:ser>
          <c:idx val="2"/>
          <c:order val="2"/>
          <c:tx>
            <c:v>y(tt)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Расчет!$B$141:$Z$141</c:f>
              <c:numCache/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"/>
          <c:y val="0.8745"/>
          <c:w val="0.43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5"/>
          <c:w val="0.94875"/>
          <c:h val="0.772"/>
        </c:manualLayout>
      </c:layout>
      <c:lineChart>
        <c:grouping val="standard"/>
        <c:varyColors val="0"/>
        <c:ser>
          <c:idx val="0"/>
          <c:order val="0"/>
          <c:tx>
            <c:v>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Расчет!$B$37:$Z$37</c:f>
              <c:numCache/>
            </c:numRef>
          </c:val>
          <c:smooth val="0"/>
        </c:ser>
        <c:ser>
          <c:idx val="1"/>
          <c:order val="1"/>
          <c:tx>
            <c:v>x(t)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Расчет!$B$42:$Z$42</c:f>
              <c:numCache/>
            </c:numRef>
          </c:val>
          <c:smooth val="0"/>
        </c:ser>
        <c:ser>
          <c:idx val="2"/>
          <c:order val="2"/>
          <c:tx>
            <c:v>x(tt)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Расчет!$B$43:$Z$43</c:f>
              <c:numCache/>
            </c:numRef>
          </c:val>
          <c:smooth val="0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 val="autoZero"/>
        <c:auto val="1"/>
        <c:lblOffset val="100"/>
        <c:tickLblSkip val="2"/>
        <c:noMultiLvlLbl val="0"/>
      </c:catAx>
      <c:valAx>
        <c:axId val="60088394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956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75"/>
          <c:y val="0.87875"/>
          <c:w val="0.428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25"/>
          <c:w val="0.949"/>
          <c:h val="0.771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Расчет!$B$38:$Z$38</c:f>
              <c:numCache/>
            </c:numRef>
          </c:val>
          <c:smooth val="0"/>
        </c:ser>
        <c:ser>
          <c:idx val="1"/>
          <c:order val="1"/>
          <c:tx>
            <c:v>y(t)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Расчет!$B$44:$Z$44</c:f>
              <c:numCache/>
            </c:numRef>
          </c:val>
          <c:smooth val="0"/>
        </c:ser>
        <c:ser>
          <c:idx val="2"/>
          <c:order val="2"/>
          <c:tx>
            <c:v>y(tt)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Расчет!$B$45:$Z$45</c:f>
              <c:numCache/>
            </c:numRef>
          </c:val>
          <c:smooth val="0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1716"/>
        <c:crosses val="autoZero"/>
        <c:auto val="1"/>
        <c:lblOffset val="100"/>
        <c:tickLblSkip val="2"/>
        <c:noMultiLvlLbl val="0"/>
      </c:catAx>
      <c:valAx>
        <c:axId val="35321716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3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5"/>
          <c:y val="0.87875"/>
          <c:w val="0.43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25"/>
          <c:w val="0.949"/>
          <c:h val="0.77125"/>
        </c:manualLayout>
      </c:layout>
      <c:scatterChart>
        <c:scatterStyle val="smoothMarker"/>
        <c:varyColors val="0"/>
        <c:ser>
          <c:idx val="0"/>
          <c:order val="0"/>
          <c:tx>
            <c:v>x, 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Расчет!$B$69:$Z$69</c:f>
              <c:numCache/>
            </c:numRef>
          </c:xVal>
          <c:yVal>
            <c:numRef>
              <c:f>Расчет!$B$70:$Z$70</c:f>
              <c:numCache/>
            </c:numRef>
          </c:yVal>
          <c:smooth val="1"/>
        </c:ser>
        <c:axId val="49459989"/>
        <c:axId val="42486718"/>
      </c:scatterChart>
      <c:valAx>
        <c:axId val="49459989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6718"/>
        <c:crosses val="autoZero"/>
        <c:crossBetween val="midCat"/>
        <c:dispUnits/>
      </c:val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989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75"/>
          <c:y val="0.895"/>
          <c:w val="0.1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25"/>
          <c:w val="0.94875"/>
          <c:h val="0.77125"/>
        </c:manualLayout>
      </c:layout>
      <c:lineChart>
        <c:grouping val="standard"/>
        <c:varyColors val="0"/>
        <c:ser>
          <c:idx val="0"/>
          <c:order val="0"/>
          <c:tx>
            <c:v>x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Расчет!$B$69:$Z$69</c:f>
              <c:numCache/>
            </c:numRef>
          </c:val>
          <c:smooth val="0"/>
        </c:ser>
        <c:ser>
          <c:idx val="1"/>
          <c:order val="1"/>
          <c:tx>
            <c:v>x(t)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Расчет!$B$74:$Z$74</c:f>
              <c:numCache/>
            </c:numRef>
          </c:val>
          <c:smooth val="0"/>
        </c:ser>
        <c:ser>
          <c:idx val="2"/>
          <c:order val="2"/>
          <c:tx>
            <c:v>x(tt)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Расчет!$B$75:$Z$75</c:f>
              <c:numCache/>
            </c:numRef>
          </c:val>
          <c:smooth val="0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2104"/>
        <c:crosses val="autoZero"/>
        <c:auto val="1"/>
        <c:lblOffset val="100"/>
        <c:tickLblSkip val="2"/>
        <c:noMultiLvlLbl val="0"/>
      </c:catAx>
      <c:valAx>
        <c:axId val="18872104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36143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25"/>
          <c:y val="0.874"/>
          <c:w val="0.428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5"/>
          <c:w val="0.949"/>
          <c:h val="0.77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Расчет!$B$70:$Z$70</c:f>
              <c:numCache/>
            </c:numRef>
          </c:val>
          <c:smooth val="0"/>
        </c:ser>
        <c:ser>
          <c:idx val="1"/>
          <c:order val="1"/>
          <c:tx>
            <c:v>y(t)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Расчет!$B$76:$Z$76</c:f>
              <c:numCache/>
            </c:numRef>
          </c:val>
          <c:smooth val="0"/>
        </c:ser>
        <c:ser>
          <c:idx val="2"/>
          <c:order val="2"/>
          <c:tx>
            <c:v>y(tt)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Расчет!$B$77:$Z$77</c:f>
              <c:numCache/>
            </c:numRef>
          </c:val>
          <c:smooth val="0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 val="autoZero"/>
        <c:auto val="1"/>
        <c:lblOffset val="100"/>
        <c:tickLblSkip val="2"/>
        <c:noMultiLvlLbl val="0"/>
      </c:catAx>
      <c:valAx>
        <c:axId val="52245426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"/>
          <c:y val="0.874"/>
          <c:w val="0.43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25"/>
          <c:w val="0.949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v>x, 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Расчет!$B$101:$Z$101</c:f>
              <c:numCache/>
            </c:numRef>
          </c:xVal>
          <c:yVal>
            <c:numRef>
              <c:f>Расчет!$B$102:$Z$102</c:f>
              <c:numCache/>
            </c:numRef>
          </c:yVal>
          <c:smooth val="1"/>
        </c:ser>
        <c:axId val="446787"/>
        <c:axId val="4021084"/>
      </c:scatterChart>
      <c:valAx>
        <c:axId val="446787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084"/>
        <c:crosses val="autoZero"/>
        <c:crossBetween val="midCat"/>
        <c:dispUnits/>
      </c:valAx>
      <c:valAx>
        <c:axId val="4021084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"/>
          <c:y val="0.87875"/>
          <c:w val="0.1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25"/>
          <c:w val="0.94875"/>
          <c:h val="0.7715"/>
        </c:manualLayout>
      </c:layout>
      <c:lineChart>
        <c:grouping val="standard"/>
        <c:varyColors val="0"/>
        <c:ser>
          <c:idx val="0"/>
          <c:order val="0"/>
          <c:tx>
            <c:v>x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Расчет!$B$101:$Z$101</c:f>
              <c:numCache/>
            </c:numRef>
          </c:val>
          <c:smooth val="0"/>
        </c:ser>
        <c:ser>
          <c:idx val="1"/>
          <c:order val="1"/>
          <c:tx>
            <c:v>x(t)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Расчет!$B$106:$Z$106</c:f>
              <c:numCache/>
            </c:numRef>
          </c:val>
          <c:smooth val="0"/>
        </c:ser>
        <c:ser>
          <c:idx val="2"/>
          <c:order val="2"/>
          <c:tx>
            <c:v>x(tt)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Расчет!$B$107:$Z$107</c:f>
              <c:numCache/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975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25"/>
          <c:y val="0.84925"/>
          <c:w val="0.428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05"/>
          <c:w val="0.949"/>
          <c:h val="0.7702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Расчет!$B$102:$Z$102</c:f>
              <c:numCache/>
            </c:numRef>
          </c:val>
          <c:smooth val="0"/>
        </c:ser>
        <c:ser>
          <c:idx val="1"/>
          <c:order val="1"/>
          <c:tx>
            <c:v>y(t)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Расчет!$B$108:$Z$108</c:f>
              <c:numCache/>
            </c:numRef>
          </c:val>
          <c:smooth val="0"/>
        </c:ser>
        <c:ser>
          <c:idx val="2"/>
          <c:order val="2"/>
          <c:tx>
            <c:v>y(tt)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Расчет!$B$109:$Z$109</c:f>
              <c:numCache/>
            </c:numRef>
          </c:val>
          <c:smooth val="0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8917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"/>
          <c:y val="0.8745"/>
          <c:w val="0.43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304800</xdr:colOff>
      <xdr:row>8</xdr:row>
      <xdr:rowOff>85725</xdr:rowOff>
    </xdr:from>
    <xdr:to>
      <xdr:col>23</xdr:col>
      <xdr:colOff>504825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0591800" y="1419225"/>
          <a:ext cx="1743075" cy="1533525"/>
        </a:xfrm>
        <a:prstGeom prst="ellipse">
          <a:avLst/>
        </a:prstGeom>
        <a:solidFill>
          <a:srgbClr val="CCFFCC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57150</xdr:colOff>
      <xdr:row>8</xdr:row>
      <xdr:rowOff>123825</xdr:rowOff>
    </xdr:from>
    <xdr:to>
      <xdr:col>23</xdr:col>
      <xdr:colOff>447675</xdr:colOff>
      <xdr:row>13</xdr:row>
      <xdr:rowOff>104775</xdr:rowOff>
    </xdr:to>
    <xdr:sp>
      <xdr:nvSpPr>
        <xdr:cNvPr id="2" name="Oval 4"/>
        <xdr:cNvSpPr>
          <a:spLocks/>
        </xdr:cNvSpPr>
      </xdr:nvSpPr>
      <xdr:spPr>
        <a:xfrm>
          <a:off x="11372850" y="1457325"/>
          <a:ext cx="904875" cy="790575"/>
        </a:xfrm>
        <a:prstGeom prst="ellipse">
          <a:avLst/>
        </a:prstGeom>
        <a:solidFill>
          <a:srgbClr val="CCFFFF"/>
        </a:solidFill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485775</xdr:colOff>
      <xdr:row>10</xdr:row>
      <xdr:rowOff>133350</xdr:rowOff>
    </xdr:from>
    <xdr:to>
      <xdr:col>23</xdr:col>
      <xdr:colOff>19050</xdr:colOff>
      <xdr:row>11</xdr:row>
      <xdr:rowOff>28575</xdr:rowOff>
    </xdr:to>
    <xdr:sp>
      <xdr:nvSpPr>
        <xdr:cNvPr id="3" name="Oval 5"/>
        <xdr:cNvSpPr>
          <a:spLocks/>
        </xdr:cNvSpPr>
      </xdr:nvSpPr>
      <xdr:spPr>
        <a:xfrm>
          <a:off x="11801475" y="1790700"/>
          <a:ext cx="47625" cy="57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409575</xdr:colOff>
      <xdr:row>10</xdr:row>
      <xdr:rowOff>152400</xdr:rowOff>
    </xdr:from>
    <xdr:to>
      <xdr:col>22</xdr:col>
      <xdr:colOff>466725</xdr:colOff>
      <xdr:row>11</xdr:row>
      <xdr:rowOff>133350</xdr:rowOff>
    </xdr:to>
    <xdr:sp>
      <xdr:nvSpPr>
        <xdr:cNvPr id="4" name="Line 6"/>
        <xdr:cNvSpPr>
          <a:spLocks/>
        </xdr:cNvSpPr>
      </xdr:nvSpPr>
      <xdr:spPr>
        <a:xfrm flipH="1">
          <a:off x="11725275" y="1809750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152400</xdr:rowOff>
    </xdr:from>
    <xdr:to>
      <xdr:col>23</xdr:col>
      <xdr:colOff>76200</xdr:colOff>
      <xdr:row>11</xdr:row>
      <xdr:rowOff>133350</xdr:rowOff>
    </xdr:to>
    <xdr:sp>
      <xdr:nvSpPr>
        <xdr:cNvPr id="5" name="Line 7"/>
        <xdr:cNvSpPr>
          <a:spLocks/>
        </xdr:cNvSpPr>
      </xdr:nvSpPr>
      <xdr:spPr>
        <a:xfrm flipH="1" flipV="1">
          <a:off x="11849100" y="1809750"/>
          <a:ext cx="57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285750</xdr:colOff>
      <xdr:row>11</xdr:row>
      <xdr:rowOff>133350</xdr:rowOff>
    </xdr:from>
    <xdr:to>
      <xdr:col>23</xdr:col>
      <xdr:colOff>200025</xdr:colOff>
      <xdr:row>11</xdr:row>
      <xdr:rowOff>133350</xdr:rowOff>
    </xdr:to>
    <xdr:sp>
      <xdr:nvSpPr>
        <xdr:cNvPr id="6" name="Line 8"/>
        <xdr:cNvSpPr>
          <a:spLocks/>
        </xdr:cNvSpPr>
      </xdr:nvSpPr>
      <xdr:spPr>
        <a:xfrm>
          <a:off x="11601450" y="1952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295275</xdr:colOff>
      <xdr:row>11</xdr:row>
      <xdr:rowOff>142875</xdr:rowOff>
    </xdr:from>
    <xdr:to>
      <xdr:col>22</xdr:col>
      <xdr:colOff>323850</xdr:colOff>
      <xdr:row>12</xdr:row>
      <xdr:rowOff>28575</xdr:rowOff>
    </xdr:to>
    <xdr:sp>
      <xdr:nvSpPr>
        <xdr:cNvPr id="7" name="Line 9"/>
        <xdr:cNvSpPr>
          <a:spLocks/>
        </xdr:cNvSpPr>
      </xdr:nvSpPr>
      <xdr:spPr>
        <a:xfrm flipH="1">
          <a:off x="11610975" y="1962150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11</xdr:row>
      <xdr:rowOff>133350</xdr:rowOff>
    </xdr:from>
    <xdr:to>
      <xdr:col>22</xdr:col>
      <xdr:colOff>390525</xdr:colOff>
      <xdr:row>12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11677650" y="195262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428625</xdr:colOff>
      <xdr:row>11</xdr:row>
      <xdr:rowOff>142875</xdr:rowOff>
    </xdr:from>
    <xdr:to>
      <xdr:col>22</xdr:col>
      <xdr:colOff>457200</xdr:colOff>
      <xdr:row>12</xdr:row>
      <xdr:rowOff>28575</xdr:rowOff>
    </xdr:to>
    <xdr:sp>
      <xdr:nvSpPr>
        <xdr:cNvPr id="9" name="Line 11"/>
        <xdr:cNvSpPr>
          <a:spLocks/>
        </xdr:cNvSpPr>
      </xdr:nvSpPr>
      <xdr:spPr>
        <a:xfrm flipH="1">
          <a:off x="11744325" y="1962150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133350</xdr:rowOff>
    </xdr:from>
    <xdr:to>
      <xdr:col>23</xdr:col>
      <xdr:colOff>28575</xdr:colOff>
      <xdr:row>12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11830050" y="195262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11</xdr:row>
      <xdr:rowOff>142875</xdr:rowOff>
    </xdr:from>
    <xdr:to>
      <xdr:col>23</xdr:col>
      <xdr:colOff>104775</xdr:colOff>
      <xdr:row>12</xdr:row>
      <xdr:rowOff>28575</xdr:rowOff>
    </xdr:to>
    <xdr:sp>
      <xdr:nvSpPr>
        <xdr:cNvPr id="11" name="Line 13"/>
        <xdr:cNvSpPr>
          <a:spLocks/>
        </xdr:cNvSpPr>
      </xdr:nvSpPr>
      <xdr:spPr>
        <a:xfrm flipH="1">
          <a:off x="11896725" y="1962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142875</xdr:colOff>
      <xdr:row>11</xdr:row>
      <xdr:rowOff>133350</xdr:rowOff>
    </xdr:from>
    <xdr:to>
      <xdr:col>23</xdr:col>
      <xdr:colOff>190500</xdr:colOff>
      <xdr:row>12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11972925" y="19526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95250</xdr:colOff>
      <xdr:row>13</xdr:row>
      <xdr:rowOff>19050</xdr:rowOff>
    </xdr:from>
    <xdr:to>
      <xdr:col>22</xdr:col>
      <xdr:colOff>152400</xdr:colOff>
      <xdr:row>13</xdr:row>
      <xdr:rowOff>66675</xdr:rowOff>
    </xdr:to>
    <xdr:sp>
      <xdr:nvSpPr>
        <xdr:cNvPr id="13" name="Oval 15"/>
        <xdr:cNvSpPr>
          <a:spLocks/>
        </xdr:cNvSpPr>
      </xdr:nvSpPr>
      <xdr:spPr>
        <a:xfrm>
          <a:off x="11410950" y="2162175"/>
          <a:ext cx="57150" cy="47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38100</xdr:rowOff>
    </xdr:from>
    <xdr:to>
      <xdr:col>22</xdr:col>
      <xdr:colOff>85725</xdr:colOff>
      <xdr:row>14</xdr:row>
      <xdr:rowOff>9525</xdr:rowOff>
    </xdr:to>
    <xdr:sp>
      <xdr:nvSpPr>
        <xdr:cNvPr id="14" name="Line 16"/>
        <xdr:cNvSpPr>
          <a:spLocks/>
        </xdr:cNvSpPr>
      </xdr:nvSpPr>
      <xdr:spPr>
        <a:xfrm flipH="1">
          <a:off x="11334750" y="2181225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152400</xdr:colOff>
      <xdr:row>13</xdr:row>
      <xdr:rowOff>38100</xdr:rowOff>
    </xdr:from>
    <xdr:to>
      <xdr:col>22</xdr:col>
      <xdr:colOff>209550</xdr:colOff>
      <xdr:row>14</xdr:row>
      <xdr:rowOff>9525</xdr:rowOff>
    </xdr:to>
    <xdr:sp>
      <xdr:nvSpPr>
        <xdr:cNvPr id="15" name="Line 17"/>
        <xdr:cNvSpPr>
          <a:spLocks/>
        </xdr:cNvSpPr>
      </xdr:nvSpPr>
      <xdr:spPr>
        <a:xfrm flipH="1" flipV="1">
          <a:off x="11468100" y="2181225"/>
          <a:ext cx="57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14</xdr:row>
      <xdr:rowOff>9525</xdr:rowOff>
    </xdr:from>
    <xdr:to>
      <xdr:col>22</xdr:col>
      <xdr:colOff>323850</xdr:colOff>
      <xdr:row>14</xdr:row>
      <xdr:rowOff>9525</xdr:rowOff>
    </xdr:to>
    <xdr:sp>
      <xdr:nvSpPr>
        <xdr:cNvPr id="16" name="Line 18"/>
        <xdr:cNvSpPr>
          <a:spLocks/>
        </xdr:cNvSpPr>
      </xdr:nvSpPr>
      <xdr:spPr>
        <a:xfrm>
          <a:off x="11220450" y="2314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428625</xdr:colOff>
      <xdr:row>14</xdr:row>
      <xdr:rowOff>19050</xdr:rowOff>
    </xdr:from>
    <xdr:to>
      <xdr:col>21</xdr:col>
      <xdr:colOff>457200</xdr:colOff>
      <xdr:row>14</xdr:row>
      <xdr:rowOff>66675</xdr:rowOff>
    </xdr:to>
    <xdr:sp>
      <xdr:nvSpPr>
        <xdr:cNvPr id="17" name="Line 19"/>
        <xdr:cNvSpPr>
          <a:spLocks/>
        </xdr:cNvSpPr>
      </xdr:nvSpPr>
      <xdr:spPr>
        <a:xfrm flipH="1">
          <a:off x="11229975" y="2324100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495300</xdr:colOff>
      <xdr:row>14</xdr:row>
      <xdr:rowOff>9525</xdr:rowOff>
    </xdr:from>
    <xdr:to>
      <xdr:col>22</xdr:col>
      <xdr:colOff>9525</xdr:colOff>
      <xdr:row>14</xdr:row>
      <xdr:rowOff>57150</xdr:rowOff>
    </xdr:to>
    <xdr:sp>
      <xdr:nvSpPr>
        <xdr:cNvPr id="18" name="Line 20"/>
        <xdr:cNvSpPr>
          <a:spLocks/>
        </xdr:cNvSpPr>
      </xdr:nvSpPr>
      <xdr:spPr>
        <a:xfrm flipH="1">
          <a:off x="11296650" y="231457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47625</xdr:colOff>
      <xdr:row>14</xdr:row>
      <xdr:rowOff>19050</xdr:rowOff>
    </xdr:from>
    <xdr:to>
      <xdr:col>22</xdr:col>
      <xdr:colOff>76200</xdr:colOff>
      <xdr:row>14</xdr:row>
      <xdr:rowOff>66675</xdr:rowOff>
    </xdr:to>
    <xdr:sp>
      <xdr:nvSpPr>
        <xdr:cNvPr id="19" name="Line 21"/>
        <xdr:cNvSpPr>
          <a:spLocks/>
        </xdr:cNvSpPr>
      </xdr:nvSpPr>
      <xdr:spPr>
        <a:xfrm flipH="1">
          <a:off x="11363325" y="2324100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133350</xdr:colOff>
      <xdr:row>14</xdr:row>
      <xdr:rowOff>9525</xdr:rowOff>
    </xdr:from>
    <xdr:to>
      <xdr:col>22</xdr:col>
      <xdr:colOff>161925</xdr:colOff>
      <xdr:row>14</xdr:row>
      <xdr:rowOff>57150</xdr:rowOff>
    </xdr:to>
    <xdr:sp>
      <xdr:nvSpPr>
        <xdr:cNvPr id="20" name="Line 22"/>
        <xdr:cNvSpPr>
          <a:spLocks/>
        </xdr:cNvSpPr>
      </xdr:nvSpPr>
      <xdr:spPr>
        <a:xfrm flipH="1">
          <a:off x="11449050" y="231457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19050</xdr:rowOff>
    </xdr:from>
    <xdr:to>
      <xdr:col>22</xdr:col>
      <xdr:colOff>238125</xdr:colOff>
      <xdr:row>14</xdr:row>
      <xdr:rowOff>66675</xdr:rowOff>
    </xdr:to>
    <xdr:sp>
      <xdr:nvSpPr>
        <xdr:cNvPr id="21" name="Line 23"/>
        <xdr:cNvSpPr>
          <a:spLocks/>
        </xdr:cNvSpPr>
      </xdr:nvSpPr>
      <xdr:spPr>
        <a:xfrm flipH="1">
          <a:off x="11515725" y="23241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276225</xdr:colOff>
      <xdr:row>14</xdr:row>
      <xdr:rowOff>9525</xdr:rowOff>
    </xdr:from>
    <xdr:to>
      <xdr:col>22</xdr:col>
      <xdr:colOff>314325</xdr:colOff>
      <xdr:row>14</xdr:row>
      <xdr:rowOff>57150</xdr:rowOff>
    </xdr:to>
    <xdr:sp>
      <xdr:nvSpPr>
        <xdr:cNvPr id="22" name="Line 24"/>
        <xdr:cNvSpPr>
          <a:spLocks/>
        </xdr:cNvSpPr>
      </xdr:nvSpPr>
      <xdr:spPr>
        <a:xfrm flipH="1">
          <a:off x="11591925" y="23145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123825</xdr:colOff>
      <xdr:row>6</xdr:row>
      <xdr:rowOff>76200</xdr:rowOff>
    </xdr:from>
    <xdr:to>
      <xdr:col>22</xdr:col>
      <xdr:colOff>123825</xdr:colOff>
      <xdr:row>19</xdr:row>
      <xdr:rowOff>76200</xdr:rowOff>
    </xdr:to>
    <xdr:sp>
      <xdr:nvSpPr>
        <xdr:cNvPr id="23" name="Line 26"/>
        <xdr:cNvSpPr>
          <a:spLocks/>
        </xdr:cNvSpPr>
      </xdr:nvSpPr>
      <xdr:spPr>
        <a:xfrm>
          <a:off x="11439525" y="108585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447675</xdr:colOff>
      <xdr:row>11</xdr:row>
      <xdr:rowOff>9525</xdr:rowOff>
    </xdr:from>
    <xdr:to>
      <xdr:col>24</xdr:col>
      <xdr:colOff>28575</xdr:colOff>
      <xdr:row>11</xdr:row>
      <xdr:rowOff>9525</xdr:rowOff>
    </xdr:to>
    <xdr:sp>
      <xdr:nvSpPr>
        <xdr:cNvPr id="24" name="Line 28"/>
        <xdr:cNvSpPr>
          <a:spLocks/>
        </xdr:cNvSpPr>
      </xdr:nvSpPr>
      <xdr:spPr>
        <a:xfrm>
          <a:off x="11249025" y="18288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447675</xdr:colOff>
      <xdr:row>11</xdr:row>
      <xdr:rowOff>19050</xdr:rowOff>
    </xdr:from>
    <xdr:to>
      <xdr:col>23</xdr:col>
      <xdr:colOff>447675</xdr:colOff>
      <xdr:row>14</xdr:row>
      <xdr:rowOff>66675</xdr:rowOff>
    </xdr:to>
    <xdr:sp>
      <xdr:nvSpPr>
        <xdr:cNvPr id="25" name="Line 29"/>
        <xdr:cNvSpPr>
          <a:spLocks/>
        </xdr:cNvSpPr>
      </xdr:nvSpPr>
      <xdr:spPr>
        <a:xfrm>
          <a:off x="12277725" y="1838325"/>
          <a:ext cx="0" cy="533400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323850</xdr:colOff>
      <xdr:row>14</xdr:row>
      <xdr:rowOff>76200</xdr:rowOff>
    </xdr:from>
    <xdr:to>
      <xdr:col>24</xdr:col>
      <xdr:colOff>47625</xdr:colOff>
      <xdr:row>16</xdr:row>
      <xdr:rowOff>47625</xdr:rowOff>
    </xdr:to>
    <xdr:sp>
      <xdr:nvSpPr>
        <xdr:cNvPr id="26" name="Rectangle 30"/>
        <xdr:cNvSpPr>
          <a:spLocks/>
        </xdr:cNvSpPr>
      </xdr:nvSpPr>
      <xdr:spPr>
        <a:xfrm>
          <a:off x="12153900" y="2381250"/>
          <a:ext cx="238125" cy="295275"/>
        </a:xfrm>
        <a:prstGeom prst="rect">
          <a:avLst/>
        </a:prstGeom>
        <a:solidFill>
          <a:srgbClr val="FFCC99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447675</xdr:colOff>
      <xdr:row>15</xdr:row>
      <xdr:rowOff>123825</xdr:rowOff>
    </xdr:from>
    <xdr:to>
      <xdr:col>23</xdr:col>
      <xdr:colOff>447675</xdr:colOff>
      <xdr:row>17</xdr:row>
      <xdr:rowOff>57150</xdr:rowOff>
    </xdr:to>
    <xdr:sp>
      <xdr:nvSpPr>
        <xdr:cNvPr id="27" name="Line 31"/>
        <xdr:cNvSpPr>
          <a:spLocks/>
        </xdr:cNvSpPr>
      </xdr:nvSpPr>
      <xdr:spPr>
        <a:xfrm>
          <a:off x="12277725" y="2590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438150</xdr:colOff>
      <xdr:row>15</xdr:row>
      <xdr:rowOff>114300</xdr:rowOff>
    </xdr:from>
    <xdr:to>
      <xdr:col>20</xdr:col>
      <xdr:colOff>457200</xdr:colOff>
      <xdr:row>15</xdr:row>
      <xdr:rowOff>142875</xdr:rowOff>
    </xdr:to>
    <xdr:sp>
      <xdr:nvSpPr>
        <xdr:cNvPr id="28" name="Oval 32"/>
        <xdr:cNvSpPr>
          <a:spLocks/>
        </xdr:cNvSpPr>
      </xdr:nvSpPr>
      <xdr:spPr>
        <a:xfrm>
          <a:off x="10725150" y="2581275"/>
          <a:ext cx="19050" cy="28575"/>
        </a:xfrm>
        <a:prstGeom prst="ellips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295275</xdr:colOff>
      <xdr:row>15</xdr:row>
      <xdr:rowOff>152400</xdr:rowOff>
    </xdr:from>
    <xdr:to>
      <xdr:col>20</xdr:col>
      <xdr:colOff>495300</xdr:colOff>
      <xdr:row>16</xdr:row>
      <xdr:rowOff>152400</xdr:rowOff>
    </xdr:to>
    <xdr:sp>
      <xdr:nvSpPr>
        <xdr:cNvPr id="29" name="Text Box 34"/>
        <xdr:cNvSpPr txBox="1">
          <a:spLocks noChangeArrowheads="1"/>
        </xdr:cNvSpPr>
      </xdr:nvSpPr>
      <xdr:spPr>
        <a:xfrm>
          <a:off x="10582275" y="26193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</a:t>
          </a:r>
        </a:p>
      </xdr:txBody>
    </xdr:sp>
    <xdr:clientData/>
  </xdr:twoCellAnchor>
  <xdr:oneCellAnchor>
    <xdr:from>
      <xdr:col>23</xdr:col>
      <xdr:colOff>457200</xdr:colOff>
      <xdr:row>16</xdr:row>
      <xdr:rowOff>104775</xdr:rowOff>
    </xdr:from>
    <xdr:ext cx="104775" cy="180975"/>
    <xdr:sp>
      <xdr:nvSpPr>
        <xdr:cNvPr id="30" name="Text Box 35"/>
        <xdr:cNvSpPr txBox="1">
          <a:spLocks noChangeArrowheads="1"/>
        </xdr:cNvSpPr>
      </xdr:nvSpPr>
      <xdr:spPr>
        <a:xfrm>
          <a:off x="12287250" y="27336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24</xdr:col>
      <xdr:colOff>352425</xdr:colOff>
      <xdr:row>15</xdr:row>
      <xdr:rowOff>47625</xdr:rowOff>
    </xdr:from>
    <xdr:ext cx="95250" cy="180975"/>
    <xdr:sp>
      <xdr:nvSpPr>
        <xdr:cNvPr id="31" name="Text Box 36"/>
        <xdr:cNvSpPr txBox="1">
          <a:spLocks noChangeArrowheads="1"/>
        </xdr:cNvSpPr>
      </xdr:nvSpPr>
      <xdr:spPr>
        <a:xfrm>
          <a:off x="12696825" y="25146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21</xdr:col>
      <xdr:colOff>9525</xdr:colOff>
      <xdr:row>18</xdr:row>
      <xdr:rowOff>142875</xdr:rowOff>
    </xdr:from>
    <xdr:ext cx="95250" cy="180975"/>
    <xdr:sp>
      <xdr:nvSpPr>
        <xdr:cNvPr id="32" name="Text Box 37"/>
        <xdr:cNvSpPr txBox="1">
          <a:spLocks noChangeArrowheads="1"/>
        </xdr:cNvSpPr>
      </xdr:nvSpPr>
      <xdr:spPr>
        <a:xfrm>
          <a:off x="10810875" y="30956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21</xdr:col>
      <xdr:colOff>266700</xdr:colOff>
      <xdr:row>6</xdr:row>
      <xdr:rowOff>152400</xdr:rowOff>
    </xdr:from>
    <xdr:ext cx="171450" cy="180975"/>
    <xdr:sp>
      <xdr:nvSpPr>
        <xdr:cNvPr id="33" name="Text Box 38"/>
        <xdr:cNvSpPr txBox="1">
          <a:spLocks noChangeArrowheads="1"/>
        </xdr:cNvSpPr>
      </xdr:nvSpPr>
      <xdr:spPr>
        <a:xfrm>
          <a:off x="11068050" y="11620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3a</a:t>
          </a:r>
        </a:p>
      </xdr:txBody>
    </xdr:sp>
    <xdr:clientData/>
  </xdr:oneCellAnchor>
  <xdr:twoCellAnchor>
    <xdr:from>
      <xdr:col>21</xdr:col>
      <xdr:colOff>104775</xdr:colOff>
      <xdr:row>16</xdr:row>
      <xdr:rowOff>57150</xdr:rowOff>
    </xdr:from>
    <xdr:to>
      <xdr:col>21</xdr:col>
      <xdr:colOff>314325</xdr:colOff>
      <xdr:row>18</xdr:row>
      <xdr:rowOff>133350</xdr:rowOff>
    </xdr:to>
    <xdr:sp>
      <xdr:nvSpPr>
        <xdr:cNvPr id="34" name="Line 39"/>
        <xdr:cNvSpPr>
          <a:spLocks/>
        </xdr:cNvSpPr>
      </xdr:nvSpPr>
      <xdr:spPr>
        <a:xfrm flipV="1">
          <a:off x="10906125" y="2686050"/>
          <a:ext cx="209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447675</xdr:colOff>
      <xdr:row>15</xdr:row>
      <xdr:rowOff>28575</xdr:rowOff>
    </xdr:from>
    <xdr:to>
      <xdr:col>24</xdr:col>
      <xdr:colOff>304800</xdr:colOff>
      <xdr:row>15</xdr:row>
      <xdr:rowOff>114300</xdr:rowOff>
    </xdr:to>
    <xdr:sp>
      <xdr:nvSpPr>
        <xdr:cNvPr id="35" name="Line 40"/>
        <xdr:cNvSpPr>
          <a:spLocks/>
        </xdr:cNvSpPr>
      </xdr:nvSpPr>
      <xdr:spPr>
        <a:xfrm>
          <a:off x="12277725" y="2495550"/>
          <a:ext cx="371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7</xdr:row>
      <xdr:rowOff>104775</xdr:rowOff>
    </xdr:from>
    <xdr:to>
      <xdr:col>23</xdr:col>
      <xdr:colOff>409575</xdr:colOff>
      <xdr:row>9</xdr:row>
      <xdr:rowOff>76200</xdr:rowOff>
    </xdr:to>
    <xdr:sp>
      <xdr:nvSpPr>
        <xdr:cNvPr id="36" name="Line 41"/>
        <xdr:cNvSpPr>
          <a:spLocks/>
        </xdr:cNvSpPr>
      </xdr:nvSpPr>
      <xdr:spPr>
        <a:xfrm flipH="1">
          <a:off x="12077700" y="1276350"/>
          <a:ext cx="152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438150</xdr:colOff>
      <xdr:row>7</xdr:row>
      <xdr:rowOff>95250</xdr:rowOff>
    </xdr:from>
    <xdr:to>
      <xdr:col>22</xdr:col>
      <xdr:colOff>361950</xdr:colOff>
      <xdr:row>10</xdr:row>
      <xdr:rowOff>76200</xdr:rowOff>
    </xdr:to>
    <xdr:sp>
      <xdr:nvSpPr>
        <xdr:cNvPr id="37" name="Line 42"/>
        <xdr:cNvSpPr>
          <a:spLocks/>
        </xdr:cNvSpPr>
      </xdr:nvSpPr>
      <xdr:spPr>
        <a:xfrm>
          <a:off x="11239500" y="1266825"/>
          <a:ext cx="438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47625</xdr:colOff>
      <xdr:row>18</xdr:row>
      <xdr:rowOff>9525</xdr:rowOff>
    </xdr:from>
    <xdr:to>
      <xdr:col>25</xdr:col>
      <xdr:colOff>409575</xdr:colOff>
      <xdr:row>18</xdr:row>
      <xdr:rowOff>9525</xdr:rowOff>
    </xdr:to>
    <xdr:sp>
      <xdr:nvSpPr>
        <xdr:cNvPr id="38" name="Line 44"/>
        <xdr:cNvSpPr>
          <a:spLocks/>
        </xdr:cNvSpPr>
      </xdr:nvSpPr>
      <xdr:spPr>
        <a:xfrm>
          <a:off x="10334625" y="29622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295275</xdr:colOff>
      <xdr:row>4</xdr:row>
      <xdr:rowOff>85725</xdr:rowOff>
    </xdr:from>
    <xdr:to>
      <xdr:col>20</xdr:col>
      <xdr:colOff>295275</xdr:colOff>
      <xdr:row>19</xdr:row>
      <xdr:rowOff>76200</xdr:rowOff>
    </xdr:to>
    <xdr:sp>
      <xdr:nvSpPr>
        <xdr:cNvPr id="39" name="Line 45"/>
        <xdr:cNvSpPr>
          <a:spLocks/>
        </xdr:cNvSpPr>
      </xdr:nvSpPr>
      <xdr:spPr>
        <a:xfrm flipH="1" flipV="1">
          <a:off x="10582275" y="77152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285750</xdr:colOff>
      <xdr:row>18</xdr:row>
      <xdr:rowOff>0</xdr:rowOff>
    </xdr:from>
    <xdr:to>
      <xdr:col>20</xdr:col>
      <xdr:colOff>314325</xdr:colOff>
      <xdr:row>18</xdr:row>
      <xdr:rowOff>19050</xdr:rowOff>
    </xdr:to>
    <xdr:sp>
      <xdr:nvSpPr>
        <xdr:cNvPr id="40" name="Oval 46"/>
        <xdr:cNvSpPr>
          <a:spLocks/>
        </xdr:cNvSpPr>
      </xdr:nvSpPr>
      <xdr:spPr>
        <a:xfrm>
          <a:off x="10572750" y="2952750"/>
          <a:ext cx="28575" cy="19050"/>
        </a:xfrm>
        <a:prstGeom prst="ellips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20</xdr:col>
      <xdr:colOff>152400</xdr:colOff>
      <xdr:row>18</xdr:row>
      <xdr:rowOff>38100</xdr:rowOff>
    </xdr:from>
    <xdr:ext cx="95250" cy="180975"/>
    <xdr:sp>
      <xdr:nvSpPr>
        <xdr:cNvPr id="41" name="Text Box 47"/>
        <xdr:cNvSpPr txBox="1">
          <a:spLocks noChangeArrowheads="1"/>
        </xdr:cNvSpPr>
      </xdr:nvSpPr>
      <xdr:spPr>
        <a:xfrm>
          <a:off x="10439400" y="29908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xdr:txBody>
    </xdr:sp>
    <xdr:clientData/>
  </xdr:oneCellAnchor>
  <xdr:twoCellAnchor>
    <xdr:from>
      <xdr:col>22</xdr:col>
      <xdr:colOff>200025</xdr:colOff>
      <xdr:row>9</xdr:row>
      <xdr:rowOff>76200</xdr:rowOff>
    </xdr:from>
    <xdr:to>
      <xdr:col>23</xdr:col>
      <xdr:colOff>314325</xdr:colOff>
      <xdr:row>12</xdr:row>
      <xdr:rowOff>152400</xdr:rowOff>
    </xdr:to>
    <xdr:sp>
      <xdr:nvSpPr>
        <xdr:cNvPr id="42" name="Oval 3"/>
        <xdr:cNvSpPr>
          <a:spLocks/>
        </xdr:cNvSpPr>
      </xdr:nvSpPr>
      <xdr:spPr>
        <a:xfrm>
          <a:off x="11515725" y="1571625"/>
          <a:ext cx="628650" cy="561975"/>
        </a:xfrm>
        <a:prstGeom prst="ellipse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76200</xdr:colOff>
      <xdr:row>13</xdr:row>
      <xdr:rowOff>38100</xdr:rowOff>
    </xdr:from>
    <xdr:to>
      <xdr:col>24</xdr:col>
      <xdr:colOff>238125</xdr:colOff>
      <xdr:row>13</xdr:row>
      <xdr:rowOff>38100</xdr:rowOff>
    </xdr:to>
    <xdr:sp>
      <xdr:nvSpPr>
        <xdr:cNvPr id="43" name="Line 27"/>
        <xdr:cNvSpPr>
          <a:spLocks/>
        </xdr:cNvSpPr>
      </xdr:nvSpPr>
      <xdr:spPr>
        <a:xfrm>
          <a:off x="10363200" y="21812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25</xdr:col>
      <xdr:colOff>238125</xdr:colOff>
      <xdr:row>18</xdr:row>
      <xdr:rowOff>57150</xdr:rowOff>
    </xdr:from>
    <xdr:ext cx="95250" cy="180975"/>
    <xdr:sp>
      <xdr:nvSpPr>
        <xdr:cNvPr id="44" name="Text Box 48"/>
        <xdr:cNvSpPr txBox="1">
          <a:spLocks noChangeArrowheads="1"/>
        </xdr:cNvSpPr>
      </xdr:nvSpPr>
      <xdr:spPr>
        <a:xfrm>
          <a:off x="13096875" y="30099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20</xdr:col>
      <xdr:colOff>123825</xdr:colOff>
      <xdr:row>4</xdr:row>
      <xdr:rowOff>76200</xdr:rowOff>
    </xdr:from>
    <xdr:ext cx="95250" cy="180975"/>
    <xdr:sp>
      <xdr:nvSpPr>
        <xdr:cNvPr id="45" name="Text Box 49"/>
        <xdr:cNvSpPr txBox="1">
          <a:spLocks noChangeArrowheads="1"/>
        </xdr:cNvSpPr>
      </xdr:nvSpPr>
      <xdr:spPr>
        <a:xfrm>
          <a:off x="10410825" y="7620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y</a:t>
          </a:r>
        </a:p>
      </xdr:txBody>
    </xdr:sp>
    <xdr:clientData/>
  </xdr:oneCellAnchor>
  <xdr:twoCellAnchor>
    <xdr:from>
      <xdr:col>23</xdr:col>
      <xdr:colOff>0</xdr:colOff>
      <xdr:row>8</xdr:row>
      <xdr:rowOff>57150</xdr:rowOff>
    </xdr:from>
    <xdr:to>
      <xdr:col>23</xdr:col>
      <xdr:colOff>0</xdr:colOff>
      <xdr:row>14</xdr:row>
      <xdr:rowOff>28575</xdr:rowOff>
    </xdr:to>
    <xdr:sp>
      <xdr:nvSpPr>
        <xdr:cNvPr id="46" name="Line 57"/>
        <xdr:cNvSpPr>
          <a:spLocks/>
        </xdr:cNvSpPr>
      </xdr:nvSpPr>
      <xdr:spPr>
        <a:xfrm>
          <a:off x="11830050" y="139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23</xdr:col>
      <xdr:colOff>381000</xdr:colOff>
      <xdr:row>6</xdr:row>
      <xdr:rowOff>123825</xdr:rowOff>
    </xdr:from>
    <xdr:ext cx="180975" cy="180975"/>
    <xdr:sp>
      <xdr:nvSpPr>
        <xdr:cNvPr id="47" name="Text Box 59"/>
        <xdr:cNvSpPr txBox="1">
          <a:spLocks noChangeArrowheads="1"/>
        </xdr:cNvSpPr>
      </xdr:nvSpPr>
      <xdr:spPr>
        <a:xfrm>
          <a:off x="12211050" y="11334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3b</a:t>
          </a:r>
        </a:p>
      </xdr:txBody>
    </xdr:sp>
    <xdr:clientData/>
  </xdr:oneCellAnchor>
  <xdr:twoCellAnchor>
    <xdr:from>
      <xdr:col>0</xdr:col>
      <xdr:colOff>9525</xdr:colOff>
      <xdr:row>51</xdr:row>
      <xdr:rowOff>19050</xdr:rowOff>
    </xdr:from>
    <xdr:to>
      <xdr:col>8</xdr:col>
      <xdr:colOff>371475</xdr:colOff>
      <xdr:row>65</xdr:row>
      <xdr:rowOff>123825</xdr:rowOff>
    </xdr:to>
    <xdr:graphicFrame>
      <xdr:nvGraphicFramePr>
        <xdr:cNvPr id="48" name="Диаграмма 61"/>
        <xdr:cNvGraphicFramePr/>
      </xdr:nvGraphicFramePr>
      <xdr:xfrm>
        <a:off x="9525" y="8315325"/>
        <a:ext cx="4476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51</xdr:row>
      <xdr:rowOff>19050</xdr:rowOff>
    </xdr:from>
    <xdr:to>
      <xdr:col>17</xdr:col>
      <xdr:colOff>238125</xdr:colOff>
      <xdr:row>65</xdr:row>
      <xdr:rowOff>114300</xdr:rowOff>
    </xdr:to>
    <xdr:graphicFrame>
      <xdr:nvGraphicFramePr>
        <xdr:cNvPr id="49" name="Диаграмма 67"/>
        <xdr:cNvGraphicFramePr/>
      </xdr:nvGraphicFramePr>
      <xdr:xfrm>
        <a:off x="4524375" y="8315325"/>
        <a:ext cx="44577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276225</xdr:colOff>
      <xdr:row>51</xdr:row>
      <xdr:rowOff>19050</xdr:rowOff>
    </xdr:from>
    <xdr:to>
      <xdr:col>26</xdr:col>
      <xdr:colOff>114300</xdr:colOff>
      <xdr:row>65</xdr:row>
      <xdr:rowOff>114300</xdr:rowOff>
    </xdr:to>
    <xdr:graphicFrame>
      <xdr:nvGraphicFramePr>
        <xdr:cNvPr id="50" name="Диаграмма 68"/>
        <xdr:cNvGraphicFramePr/>
      </xdr:nvGraphicFramePr>
      <xdr:xfrm>
        <a:off x="9020175" y="8315325"/>
        <a:ext cx="44672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83</xdr:row>
      <xdr:rowOff>28575</xdr:rowOff>
    </xdr:from>
    <xdr:to>
      <xdr:col>8</xdr:col>
      <xdr:colOff>381000</xdr:colOff>
      <xdr:row>97</xdr:row>
      <xdr:rowOff>114300</xdr:rowOff>
    </xdr:to>
    <xdr:graphicFrame>
      <xdr:nvGraphicFramePr>
        <xdr:cNvPr id="51" name="Диаграмма 69"/>
        <xdr:cNvGraphicFramePr/>
      </xdr:nvGraphicFramePr>
      <xdr:xfrm>
        <a:off x="19050" y="13506450"/>
        <a:ext cx="447675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419100</xdr:colOff>
      <xdr:row>83</xdr:row>
      <xdr:rowOff>28575</xdr:rowOff>
    </xdr:from>
    <xdr:to>
      <xdr:col>17</xdr:col>
      <xdr:colOff>247650</xdr:colOff>
      <xdr:row>97</xdr:row>
      <xdr:rowOff>114300</xdr:rowOff>
    </xdr:to>
    <xdr:graphicFrame>
      <xdr:nvGraphicFramePr>
        <xdr:cNvPr id="52" name="Диаграмма 70"/>
        <xdr:cNvGraphicFramePr/>
      </xdr:nvGraphicFramePr>
      <xdr:xfrm>
        <a:off x="4533900" y="13506450"/>
        <a:ext cx="44577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285750</xdr:colOff>
      <xdr:row>83</xdr:row>
      <xdr:rowOff>28575</xdr:rowOff>
    </xdr:from>
    <xdr:to>
      <xdr:col>26</xdr:col>
      <xdr:colOff>133350</xdr:colOff>
      <xdr:row>97</xdr:row>
      <xdr:rowOff>114300</xdr:rowOff>
    </xdr:to>
    <xdr:graphicFrame>
      <xdr:nvGraphicFramePr>
        <xdr:cNvPr id="53" name="Диаграмма 71"/>
        <xdr:cNvGraphicFramePr/>
      </xdr:nvGraphicFramePr>
      <xdr:xfrm>
        <a:off x="9029700" y="13506450"/>
        <a:ext cx="447675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115</xdr:row>
      <xdr:rowOff>28575</xdr:rowOff>
    </xdr:from>
    <xdr:to>
      <xdr:col>8</xdr:col>
      <xdr:colOff>381000</xdr:colOff>
      <xdr:row>129</xdr:row>
      <xdr:rowOff>123825</xdr:rowOff>
    </xdr:to>
    <xdr:graphicFrame>
      <xdr:nvGraphicFramePr>
        <xdr:cNvPr id="54" name="Диаграмма 72"/>
        <xdr:cNvGraphicFramePr/>
      </xdr:nvGraphicFramePr>
      <xdr:xfrm>
        <a:off x="19050" y="18688050"/>
        <a:ext cx="447675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419100</xdr:colOff>
      <xdr:row>115</xdr:row>
      <xdr:rowOff>28575</xdr:rowOff>
    </xdr:from>
    <xdr:to>
      <xdr:col>17</xdr:col>
      <xdr:colOff>247650</xdr:colOff>
      <xdr:row>129</xdr:row>
      <xdr:rowOff>123825</xdr:rowOff>
    </xdr:to>
    <xdr:graphicFrame>
      <xdr:nvGraphicFramePr>
        <xdr:cNvPr id="55" name="Диаграмма 73"/>
        <xdr:cNvGraphicFramePr/>
      </xdr:nvGraphicFramePr>
      <xdr:xfrm>
        <a:off x="4533900" y="18688050"/>
        <a:ext cx="445770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285750</xdr:colOff>
      <xdr:row>115</xdr:row>
      <xdr:rowOff>28575</xdr:rowOff>
    </xdr:from>
    <xdr:to>
      <xdr:col>26</xdr:col>
      <xdr:colOff>133350</xdr:colOff>
      <xdr:row>129</xdr:row>
      <xdr:rowOff>123825</xdr:rowOff>
    </xdr:to>
    <xdr:graphicFrame>
      <xdr:nvGraphicFramePr>
        <xdr:cNvPr id="56" name="Диаграмма 74"/>
        <xdr:cNvGraphicFramePr/>
      </xdr:nvGraphicFramePr>
      <xdr:xfrm>
        <a:off x="9029700" y="18688050"/>
        <a:ext cx="4476750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147</xdr:row>
      <xdr:rowOff>28575</xdr:rowOff>
    </xdr:from>
    <xdr:to>
      <xdr:col>8</xdr:col>
      <xdr:colOff>371475</xdr:colOff>
      <xdr:row>161</xdr:row>
      <xdr:rowOff>123825</xdr:rowOff>
    </xdr:to>
    <xdr:graphicFrame>
      <xdr:nvGraphicFramePr>
        <xdr:cNvPr id="57" name="Диаграмма 75"/>
        <xdr:cNvGraphicFramePr/>
      </xdr:nvGraphicFramePr>
      <xdr:xfrm>
        <a:off x="9525" y="23869650"/>
        <a:ext cx="44767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409575</xdr:colOff>
      <xdr:row>147</xdr:row>
      <xdr:rowOff>28575</xdr:rowOff>
    </xdr:from>
    <xdr:to>
      <xdr:col>17</xdr:col>
      <xdr:colOff>238125</xdr:colOff>
      <xdr:row>161</xdr:row>
      <xdr:rowOff>123825</xdr:rowOff>
    </xdr:to>
    <xdr:graphicFrame>
      <xdr:nvGraphicFramePr>
        <xdr:cNvPr id="58" name="Диаграмма 76"/>
        <xdr:cNvGraphicFramePr/>
      </xdr:nvGraphicFramePr>
      <xdr:xfrm>
        <a:off x="4524375" y="23869650"/>
        <a:ext cx="4457700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276225</xdr:colOff>
      <xdr:row>147</xdr:row>
      <xdr:rowOff>28575</xdr:rowOff>
    </xdr:from>
    <xdr:to>
      <xdr:col>26</xdr:col>
      <xdr:colOff>114300</xdr:colOff>
      <xdr:row>161</xdr:row>
      <xdr:rowOff>123825</xdr:rowOff>
    </xdr:to>
    <xdr:graphicFrame>
      <xdr:nvGraphicFramePr>
        <xdr:cNvPr id="59" name="Диаграмма 77"/>
        <xdr:cNvGraphicFramePr/>
      </xdr:nvGraphicFramePr>
      <xdr:xfrm>
        <a:off x="9020175" y="23869650"/>
        <a:ext cx="44672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152400</xdr:colOff>
      <xdr:row>8</xdr:row>
      <xdr:rowOff>123825</xdr:rowOff>
    </xdr:from>
    <xdr:to>
      <xdr:col>23</xdr:col>
      <xdr:colOff>447675</xdr:colOff>
      <xdr:row>13</xdr:row>
      <xdr:rowOff>57150</xdr:rowOff>
    </xdr:to>
    <xdr:sp>
      <xdr:nvSpPr>
        <xdr:cNvPr id="60" name="Arc 499"/>
        <xdr:cNvSpPr>
          <a:spLocks/>
        </xdr:cNvSpPr>
      </xdr:nvSpPr>
      <xdr:spPr>
        <a:xfrm>
          <a:off x="11468100" y="1457325"/>
          <a:ext cx="809625" cy="742950"/>
        </a:xfrm>
        <a:prstGeom prst="arc">
          <a:avLst>
            <a:gd name="adj1" fmla="val -22535060"/>
            <a:gd name="adj2" fmla="val -6453569"/>
            <a:gd name="adj3" fmla="val 4617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3"/>
  <sheetViews>
    <sheetView tabSelected="1" zoomScalePageLayoutView="0" workbookViewId="0" topLeftCell="A133">
      <selection activeCell="G7" sqref="G7"/>
    </sheetView>
  </sheetViews>
  <sheetFormatPr defaultColWidth="9.00390625" defaultRowHeight="12.75"/>
  <cols>
    <col min="1" max="26" width="6.75390625" style="0" customWidth="1"/>
  </cols>
  <sheetData>
    <row r="1" spans="1:26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3" spans="1:26" ht="12.75">
      <c r="A3" s="17" t="s">
        <v>12</v>
      </c>
      <c r="B3" s="17"/>
      <c r="D3" s="13" t="s">
        <v>1</v>
      </c>
      <c r="E3" s="13"/>
      <c r="F3" s="13"/>
      <c r="G3" s="13"/>
      <c r="I3" s="13" t="s">
        <v>13</v>
      </c>
      <c r="J3" s="13"/>
      <c r="L3" s="13" t="s">
        <v>18</v>
      </c>
      <c r="M3" s="13"/>
      <c r="O3" s="13" t="s">
        <v>22</v>
      </c>
      <c r="P3" s="13"/>
      <c r="R3" s="13" t="s">
        <v>42</v>
      </c>
      <c r="S3" s="13"/>
      <c r="T3" s="8"/>
      <c r="U3" s="13" t="s">
        <v>24</v>
      </c>
      <c r="V3" s="13"/>
      <c r="W3" s="13"/>
      <c r="X3" s="13"/>
      <c r="Y3" s="13"/>
      <c r="Z3" s="13"/>
    </row>
    <row r="4" spans="1:26" ht="13.5" thickBot="1">
      <c r="A4" s="6"/>
      <c r="B4" s="6"/>
      <c r="D4" s="16" t="s">
        <v>2</v>
      </c>
      <c r="E4" s="16"/>
      <c r="F4" s="16"/>
      <c r="G4" s="16"/>
      <c r="I4" s="6"/>
      <c r="J4" s="6"/>
      <c r="L4" s="6"/>
      <c r="M4" s="6"/>
      <c r="O4" s="6"/>
      <c r="P4" s="6"/>
      <c r="R4" s="14" t="s">
        <v>43</v>
      </c>
      <c r="S4" s="14"/>
      <c r="T4" s="9"/>
      <c r="U4" s="6"/>
      <c r="V4" s="6"/>
      <c r="W4" s="6"/>
      <c r="X4" s="6"/>
      <c r="Y4" s="6"/>
      <c r="Z4" s="6"/>
    </row>
    <row r="5" spans="1:19" ht="12.75">
      <c r="A5" s="7" t="s">
        <v>8</v>
      </c>
      <c r="B5" s="7">
        <v>24</v>
      </c>
      <c r="D5" s="2"/>
      <c r="E5" s="2"/>
      <c r="F5" s="2"/>
      <c r="G5" s="2"/>
      <c r="I5" s="3" t="s">
        <v>15</v>
      </c>
      <c r="J5" s="4">
        <v>5</v>
      </c>
      <c r="L5" s="4" t="s">
        <v>19</v>
      </c>
      <c r="M5" s="11">
        <f>SQRT(POWER((J8-J6),2)+POWER((J5-J7),2))+M7</f>
        <v>32.82842712474619</v>
      </c>
      <c r="O5" s="1" t="s">
        <v>23</v>
      </c>
      <c r="P5" s="1">
        <v>0</v>
      </c>
      <c r="R5" s="4" t="s">
        <v>26</v>
      </c>
      <c r="S5" s="4">
        <v>4</v>
      </c>
    </row>
    <row r="6" spans="1:19" ht="12.75">
      <c r="A6" s="7" t="s">
        <v>9</v>
      </c>
      <c r="B6" s="7">
        <v>2</v>
      </c>
      <c r="D6" s="2" t="s">
        <v>3</v>
      </c>
      <c r="E6" s="2">
        <v>3</v>
      </c>
      <c r="F6" s="2" t="s">
        <v>6</v>
      </c>
      <c r="G6" s="2">
        <v>2</v>
      </c>
      <c r="I6" s="3" t="s">
        <v>14</v>
      </c>
      <c r="J6" s="4">
        <v>5</v>
      </c>
      <c r="L6" s="1" t="s">
        <v>20</v>
      </c>
      <c r="M6" s="1">
        <v>52</v>
      </c>
      <c r="R6" s="4" t="s">
        <v>25</v>
      </c>
      <c r="S6" s="4">
        <v>4</v>
      </c>
    </row>
    <row r="7" spans="1:19" ht="12.75">
      <c r="A7" s="7" t="s">
        <v>10</v>
      </c>
      <c r="B7" s="7">
        <v>3</v>
      </c>
      <c r="D7" s="2" t="s">
        <v>4</v>
      </c>
      <c r="E7" s="2">
        <v>-5</v>
      </c>
      <c r="F7" s="2" t="s">
        <v>7</v>
      </c>
      <c r="G7" s="2">
        <v>4</v>
      </c>
      <c r="I7" s="5" t="s">
        <v>16</v>
      </c>
      <c r="J7" s="1">
        <v>7</v>
      </c>
      <c r="L7" s="1" t="s">
        <v>21</v>
      </c>
      <c r="M7" s="1">
        <v>30</v>
      </c>
      <c r="R7" s="1" t="s">
        <v>27</v>
      </c>
      <c r="S7" s="1">
        <v>6</v>
      </c>
    </row>
    <row r="8" spans="1:19" ht="12.75">
      <c r="A8" s="7" t="s">
        <v>11</v>
      </c>
      <c r="B8" s="11">
        <f>(B7-B6)/B5</f>
        <v>0.041666666666666664</v>
      </c>
      <c r="D8" s="2" t="s">
        <v>5</v>
      </c>
      <c r="E8" s="2">
        <v>4</v>
      </c>
      <c r="F8" s="2"/>
      <c r="G8" s="2"/>
      <c r="I8" s="5" t="s">
        <v>17</v>
      </c>
      <c r="J8" s="1">
        <v>7</v>
      </c>
      <c r="R8" s="1" t="s">
        <v>28</v>
      </c>
      <c r="S8" s="1">
        <v>6</v>
      </c>
    </row>
    <row r="9" spans="18:19" ht="12.75">
      <c r="R9" s="1" t="s">
        <v>29</v>
      </c>
      <c r="S9" s="1">
        <v>52</v>
      </c>
    </row>
    <row r="10" spans="18:19" ht="12.75">
      <c r="R10" s="1" t="s">
        <v>30</v>
      </c>
      <c r="S10" s="1">
        <v>7</v>
      </c>
    </row>
    <row r="21" spans="1:2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>
      <c r="A22" s="7"/>
    </row>
    <row r="23" spans="1:26" ht="12.75">
      <c r="A23" s="7" t="s">
        <v>31</v>
      </c>
      <c r="B23" s="12">
        <f>B6</f>
        <v>2</v>
      </c>
      <c r="C23" s="12">
        <f aca="true" t="shared" si="0" ref="C23:Z23">B$23+$B8</f>
        <v>2.0416666666666665</v>
      </c>
      <c r="D23" s="12">
        <f t="shared" si="0"/>
        <v>2.083333333333333</v>
      </c>
      <c r="E23" s="12">
        <f t="shared" si="0"/>
        <v>2.1249999999999996</v>
      </c>
      <c r="F23" s="12">
        <f t="shared" si="0"/>
        <v>2.166666666666666</v>
      </c>
      <c r="G23" s="12">
        <f t="shared" si="0"/>
        <v>2.2083333333333326</v>
      </c>
      <c r="H23" s="12">
        <f t="shared" si="0"/>
        <v>2.249999999999999</v>
      </c>
      <c r="I23" s="12">
        <f t="shared" si="0"/>
        <v>2.2916666666666656</v>
      </c>
      <c r="J23" s="12">
        <f t="shared" si="0"/>
        <v>2.333333333333332</v>
      </c>
      <c r="K23" s="12">
        <f t="shared" si="0"/>
        <v>2.3749999999999987</v>
      </c>
      <c r="L23" s="12">
        <f t="shared" si="0"/>
        <v>2.416666666666665</v>
      </c>
      <c r="M23" s="12">
        <f t="shared" si="0"/>
        <v>2.4583333333333317</v>
      </c>
      <c r="N23" s="12">
        <f t="shared" si="0"/>
        <v>2.4999999999999982</v>
      </c>
      <c r="O23" s="12">
        <f t="shared" si="0"/>
        <v>2.5416666666666647</v>
      </c>
      <c r="P23" s="12">
        <f t="shared" si="0"/>
        <v>2.5833333333333313</v>
      </c>
      <c r="Q23" s="12">
        <f t="shared" si="0"/>
        <v>2.624999999999998</v>
      </c>
      <c r="R23" s="12">
        <f t="shared" si="0"/>
        <v>2.6666666666666643</v>
      </c>
      <c r="S23" s="12">
        <f t="shared" si="0"/>
        <v>2.708333333333331</v>
      </c>
      <c r="T23" s="12">
        <f t="shared" si="0"/>
        <v>2.7499999999999973</v>
      </c>
      <c r="U23" s="12">
        <f t="shared" si="0"/>
        <v>2.791666666666664</v>
      </c>
      <c r="V23" s="12">
        <f t="shared" si="0"/>
        <v>2.8333333333333304</v>
      </c>
      <c r="W23" s="12">
        <f t="shared" si="0"/>
        <v>2.874999999999997</v>
      </c>
      <c r="X23" s="12">
        <f t="shared" si="0"/>
        <v>2.9166666666666634</v>
      </c>
      <c r="Y23" s="12">
        <f t="shared" si="0"/>
        <v>2.95833333333333</v>
      </c>
      <c r="Z23" s="12">
        <f t="shared" si="0"/>
        <v>2.9999999999999964</v>
      </c>
    </row>
    <row r="24" spans="1:26" ht="12.75">
      <c r="A24" s="7" t="s">
        <v>32</v>
      </c>
      <c r="B24" s="12">
        <f aca="true" t="shared" si="1" ref="B24:Z24">$E6+$E7*POWER(B$23,$G6)+$E8*POWER(B$23,$G7)</f>
        <v>47</v>
      </c>
      <c r="C24" s="12">
        <f t="shared" si="1"/>
        <v>51.66031298225306</v>
      </c>
      <c r="D24" s="12">
        <f t="shared" si="1"/>
        <v>56.6506558641975</v>
      </c>
      <c r="E24" s="12">
        <f t="shared" si="1"/>
        <v>61.985351562499936</v>
      </c>
      <c r="F24" s="12">
        <f t="shared" si="1"/>
        <v>67.67901234567893</v>
      </c>
      <c r="G24" s="12">
        <f t="shared" si="1"/>
        <v>73.74653983410484</v>
      </c>
      <c r="H24" s="12">
        <f t="shared" si="1"/>
        <v>80.20312499999987</v>
      </c>
      <c r="I24" s="12">
        <f t="shared" si="1"/>
        <v>87.0642481674381</v>
      </c>
      <c r="J24" s="12">
        <f t="shared" si="1"/>
        <v>94.34567901234547</v>
      </c>
      <c r="K24" s="12">
        <f t="shared" si="1"/>
        <v>102.06347656249974</v>
      </c>
      <c r="L24" s="12">
        <f t="shared" si="1"/>
        <v>110.23398919753055</v>
      </c>
      <c r="M24" s="12">
        <f t="shared" si="1"/>
        <v>118.8738546489194</v>
      </c>
      <c r="N24" s="12">
        <f t="shared" si="1"/>
        <v>127.99999999999959</v>
      </c>
      <c r="O24" s="12">
        <f t="shared" si="1"/>
        <v>137.62964168595636</v>
      </c>
      <c r="P24" s="12">
        <f t="shared" si="1"/>
        <v>147.78028549382663</v>
      </c>
      <c r="Q24" s="12">
        <f t="shared" si="1"/>
        <v>158.46972656249943</v>
      </c>
      <c r="R24" s="12">
        <f t="shared" si="1"/>
        <v>169.7160493827154</v>
      </c>
      <c r="S24" s="12">
        <f t="shared" si="1"/>
        <v>181.53762779706716</v>
      </c>
      <c r="T24" s="12">
        <f t="shared" si="1"/>
        <v>193.9531249999992</v>
      </c>
      <c r="U24" s="12">
        <f t="shared" si="1"/>
        <v>206.98149353780772</v>
      </c>
      <c r="V24" s="12">
        <f t="shared" si="1"/>
        <v>220.64197530864095</v>
      </c>
      <c r="W24" s="12">
        <f t="shared" si="1"/>
        <v>234.9541015624989</v>
      </c>
      <c r="X24" s="12">
        <f t="shared" si="1"/>
        <v>249.93769290123333</v>
      </c>
      <c r="Y24" s="12">
        <f t="shared" si="1"/>
        <v>265.61285927854806</v>
      </c>
      <c r="Z24" s="12">
        <f t="shared" si="1"/>
        <v>281.9999999999986</v>
      </c>
    </row>
    <row r="25" spans="1:26" ht="12.75">
      <c r="A25" s="7" t="s">
        <v>33</v>
      </c>
      <c r="B25" s="12">
        <f>$E7*$G6*POWER(B$23,($G6-1))+$E8*$G7*POWER(B$23,($G7-1))</f>
        <v>108</v>
      </c>
      <c r="C25" s="12">
        <f aca="true" t="shared" si="2" ref="C25:Z25">$E7*$G6*POWER(C$23,($G6-1))+$E8*$G7*POWER(C$23,($G7-1))</f>
        <v>115.75115740740736</v>
      </c>
      <c r="D25" s="12">
        <f t="shared" si="2"/>
        <v>123.84259259259254</v>
      </c>
      <c r="E25" s="12">
        <f t="shared" si="2"/>
        <v>132.28124999999991</v>
      </c>
      <c r="F25" s="12">
        <f t="shared" si="2"/>
        <v>141.07407407407396</v>
      </c>
      <c r="G25" s="12">
        <f t="shared" si="2"/>
        <v>150.22800925925912</v>
      </c>
      <c r="H25" s="12">
        <f t="shared" si="2"/>
        <v>159.7499999999998</v>
      </c>
      <c r="I25" s="12">
        <f t="shared" si="2"/>
        <v>169.64699074074048</v>
      </c>
      <c r="J25" s="12">
        <f t="shared" si="2"/>
        <v>179.92592592592564</v>
      </c>
      <c r="K25" s="12">
        <f t="shared" si="2"/>
        <v>190.59374999999966</v>
      </c>
      <c r="L25" s="12">
        <f t="shared" si="2"/>
        <v>201.657407407407</v>
      </c>
      <c r="M25" s="12">
        <f t="shared" si="2"/>
        <v>213.12384259259213</v>
      </c>
      <c r="N25" s="12">
        <f t="shared" si="2"/>
        <v>224.9999999999995</v>
      </c>
      <c r="O25" s="12">
        <f t="shared" si="2"/>
        <v>237.29282407407348</v>
      </c>
      <c r="P25" s="12">
        <f t="shared" si="2"/>
        <v>250.0092592592586</v>
      </c>
      <c r="Q25" s="12">
        <f t="shared" si="2"/>
        <v>263.15624999999926</v>
      </c>
      <c r="R25" s="12">
        <f t="shared" si="2"/>
        <v>276.74074074073997</v>
      </c>
      <c r="S25" s="12">
        <f t="shared" si="2"/>
        <v>290.769675925925</v>
      </c>
      <c r="T25" s="12">
        <f t="shared" si="2"/>
        <v>305.2499999999991</v>
      </c>
      <c r="U25" s="12">
        <f t="shared" si="2"/>
        <v>320.18865740740637</v>
      </c>
      <c r="V25" s="12">
        <f t="shared" si="2"/>
        <v>335.5925925925915</v>
      </c>
      <c r="W25" s="12">
        <f t="shared" si="2"/>
        <v>351.4687499999988</v>
      </c>
      <c r="X25" s="12">
        <f t="shared" si="2"/>
        <v>367.82407407407277</v>
      </c>
      <c r="Y25" s="12">
        <f t="shared" si="2"/>
        <v>384.6655092592579</v>
      </c>
      <c r="Z25" s="12">
        <f t="shared" si="2"/>
        <v>401.9999999999985</v>
      </c>
    </row>
    <row r="26" spans="1:26" ht="12.75">
      <c r="A26" s="7" t="s">
        <v>34</v>
      </c>
      <c r="B26" s="12">
        <f>$E7*$G6*($G6-1)*POWER(B$23,($G6-2))+$E8*$G7*($G7-1)*POWER(B$23,($G7-2))</f>
        <v>182</v>
      </c>
      <c r="C26" s="12">
        <f>$E7*$G6*($G6-1)*POWER(C$23,($G6-2))+$E8*$G7*($G7-1)*POWER(C$23,($G7-2))</f>
        <v>190.0833333333333</v>
      </c>
      <c r="D26" s="12">
        <f>$E7*$G6*($G6-1)*POWER(D$23,($G6-2))+$E8*$G7*($G7-1)*POWER(D$23,($G7-2))</f>
        <v>198.3333333333333</v>
      </c>
      <c r="E26" s="12">
        <f aca="true" t="shared" si="3" ref="E26:Z26">$E7*$G6*($G6-1)*POWER(E$23,($G6-2))+$E8*$G7*($G7-1)*POWER(E$23,($G7-2))</f>
        <v>206.74999999999991</v>
      </c>
      <c r="F26" s="12">
        <f t="shared" si="3"/>
        <v>215.3333333333332</v>
      </c>
      <c r="G26" s="12">
        <f t="shared" si="3"/>
        <v>224.0833333333332</v>
      </c>
      <c r="H26" s="12">
        <f t="shared" si="3"/>
        <v>232.99999999999983</v>
      </c>
      <c r="I26" s="12">
        <f t="shared" si="3"/>
        <v>242.0833333333331</v>
      </c>
      <c r="J26" s="12">
        <f t="shared" si="3"/>
        <v>251.3333333333331</v>
      </c>
      <c r="K26" s="12">
        <f t="shared" si="3"/>
        <v>260.7499999999997</v>
      </c>
      <c r="L26" s="12">
        <f t="shared" si="3"/>
        <v>270.333333333333</v>
      </c>
      <c r="M26" s="12">
        <f t="shared" si="3"/>
        <v>280.0833333333329</v>
      </c>
      <c r="N26" s="12">
        <f t="shared" si="3"/>
        <v>289.99999999999955</v>
      </c>
      <c r="O26" s="12">
        <f t="shared" si="3"/>
        <v>300.08333333333286</v>
      </c>
      <c r="P26" s="12">
        <f t="shared" si="3"/>
        <v>310.3333333333328</v>
      </c>
      <c r="Q26" s="12">
        <f t="shared" si="3"/>
        <v>320.74999999999943</v>
      </c>
      <c r="R26" s="12">
        <f t="shared" si="3"/>
        <v>331.3333333333327</v>
      </c>
      <c r="S26" s="12">
        <f t="shared" si="3"/>
        <v>342.0833333333327</v>
      </c>
      <c r="T26" s="12">
        <f t="shared" si="3"/>
        <v>352.9999999999993</v>
      </c>
      <c r="U26" s="12">
        <f t="shared" si="3"/>
        <v>364.0833333333326</v>
      </c>
      <c r="V26" s="12">
        <f t="shared" si="3"/>
        <v>375.3333333333325</v>
      </c>
      <c r="W26" s="12">
        <f t="shared" si="3"/>
        <v>386.74999999999915</v>
      </c>
      <c r="X26" s="12">
        <f t="shared" si="3"/>
        <v>398.3333333333324</v>
      </c>
      <c r="Y26" s="12">
        <f t="shared" si="3"/>
        <v>410.08333333333235</v>
      </c>
      <c r="Z26" s="12">
        <f t="shared" si="3"/>
        <v>421.999999999999</v>
      </c>
    </row>
    <row r="27" spans="1:26" ht="12.75">
      <c r="A27" s="7" t="s">
        <v>35</v>
      </c>
      <c r="B27" s="12">
        <f>B$24/$M6</f>
        <v>0.9038461538461539</v>
      </c>
      <c r="C27" s="12">
        <f aca="true" t="shared" si="4" ref="C27:Z27">C$24/$M6</f>
        <v>0.9934675573510204</v>
      </c>
      <c r="D27" s="12">
        <f t="shared" si="4"/>
        <v>1.089435689696106</v>
      </c>
      <c r="E27" s="12">
        <f t="shared" si="4"/>
        <v>1.1920259915865372</v>
      </c>
      <c r="F27" s="12">
        <f t="shared" si="4"/>
        <v>1.3015194681861333</v>
      </c>
      <c r="G27" s="12">
        <f t="shared" si="4"/>
        <v>1.4182026891174007</v>
      </c>
      <c r="H27" s="12">
        <f t="shared" si="4"/>
        <v>1.542367788461536</v>
      </c>
      <c r="I27" s="12">
        <f t="shared" si="4"/>
        <v>1.6743124647584249</v>
      </c>
      <c r="J27" s="12">
        <f t="shared" si="4"/>
        <v>1.8143399810066436</v>
      </c>
      <c r="K27" s="12">
        <f t="shared" si="4"/>
        <v>1.9627591646634566</v>
      </c>
      <c r="L27" s="12">
        <f t="shared" si="4"/>
        <v>2.1198844076448182</v>
      </c>
      <c r="M27" s="12">
        <f t="shared" si="4"/>
        <v>2.286035666325373</v>
      </c>
      <c r="N27" s="12">
        <f t="shared" si="4"/>
        <v>2.4615384615384537</v>
      </c>
      <c r="O27" s="12">
        <f t="shared" si="4"/>
        <v>2.6467238785760836</v>
      </c>
      <c r="P27" s="12">
        <f t="shared" si="4"/>
        <v>2.8419285671889734</v>
      </c>
      <c r="Q27" s="12">
        <f t="shared" si="4"/>
        <v>3.0474947415865277</v>
      </c>
      <c r="R27" s="12">
        <f t="shared" si="4"/>
        <v>3.2637701804368344</v>
      </c>
      <c r="S27" s="12">
        <f t="shared" si="4"/>
        <v>3.491108226866676</v>
      </c>
      <c r="T27" s="12">
        <f t="shared" si="4"/>
        <v>3.7298677884615232</v>
      </c>
      <c r="U27" s="12">
        <f t="shared" si="4"/>
        <v>3.9804133372655333</v>
      </c>
      <c r="V27" s="12">
        <f t="shared" si="4"/>
        <v>4.243114909781557</v>
      </c>
      <c r="W27" s="12">
        <f t="shared" si="4"/>
        <v>4.518348106971133</v>
      </c>
      <c r="X27" s="12">
        <f t="shared" si="4"/>
        <v>4.806494094254488</v>
      </c>
      <c r="Y27" s="12">
        <f t="shared" si="4"/>
        <v>5.107939601510539</v>
      </c>
      <c r="Z27" s="12">
        <f t="shared" si="4"/>
        <v>5.423076923076896</v>
      </c>
    </row>
    <row r="28" spans="1:26" ht="12.75">
      <c r="A28" s="7" t="s">
        <v>36</v>
      </c>
      <c r="B28" s="12">
        <f>$P5+B$27</f>
        <v>0.9038461538461539</v>
      </c>
      <c r="C28" s="12">
        <f aca="true" t="shared" si="5" ref="C28:Z28">$P5+C$27</f>
        <v>0.9934675573510204</v>
      </c>
      <c r="D28" s="12">
        <f t="shared" si="5"/>
        <v>1.089435689696106</v>
      </c>
      <c r="E28" s="12">
        <f t="shared" si="5"/>
        <v>1.1920259915865372</v>
      </c>
      <c r="F28" s="12">
        <f t="shared" si="5"/>
        <v>1.3015194681861333</v>
      </c>
      <c r="G28" s="12">
        <f t="shared" si="5"/>
        <v>1.4182026891174007</v>
      </c>
      <c r="H28" s="12">
        <f t="shared" si="5"/>
        <v>1.542367788461536</v>
      </c>
      <c r="I28" s="12">
        <f t="shared" si="5"/>
        <v>1.6743124647584249</v>
      </c>
      <c r="J28" s="12">
        <f t="shared" si="5"/>
        <v>1.8143399810066436</v>
      </c>
      <c r="K28" s="12">
        <f t="shared" si="5"/>
        <v>1.9627591646634566</v>
      </c>
      <c r="L28" s="12">
        <f t="shared" si="5"/>
        <v>2.1198844076448182</v>
      </c>
      <c r="M28" s="12">
        <f t="shared" si="5"/>
        <v>2.286035666325373</v>
      </c>
      <c r="N28" s="12">
        <f t="shared" si="5"/>
        <v>2.4615384615384537</v>
      </c>
      <c r="O28" s="12">
        <f t="shared" si="5"/>
        <v>2.6467238785760836</v>
      </c>
      <c r="P28" s="12">
        <f t="shared" si="5"/>
        <v>2.8419285671889734</v>
      </c>
      <c r="Q28" s="12">
        <f t="shared" si="5"/>
        <v>3.0474947415865277</v>
      </c>
      <c r="R28" s="12">
        <f t="shared" si="5"/>
        <v>3.2637701804368344</v>
      </c>
      <c r="S28" s="12">
        <f t="shared" si="5"/>
        <v>3.491108226866676</v>
      </c>
      <c r="T28" s="12">
        <f t="shared" si="5"/>
        <v>3.7298677884615232</v>
      </c>
      <c r="U28" s="12">
        <f t="shared" si="5"/>
        <v>3.9804133372655333</v>
      </c>
      <c r="V28" s="12">
        <f t="shared" si="5"/>
        <v>4.243114909781557</v>
      </c>
      <c r="W28" s="12">
        <f t="shared" si="5"/>
        <v>4.518348106971133</v>
      </c>
      <c r="X28" s="12">
        <f t="shared" si="5"/>
        <v>4.806494094254488</v>
      </c>
      <c r="Y28" s="12">
        <f t="shared" si="5"/>
        <v>5.107939601510539</v>
      </c>
      <c r="Z28" s="12">
        <f t="shared" si="5"/>
        <v>5.423076923076896</v>
      </c>
    </row>
    <row r="29" spans="1:26" ht="12.75">
      <c r="A29" s="7" t="s">
        <v>37</v>
      </c>
      <c r="B29" s="12">
        <f>B$25/$M6</f>
        <v>2.076923076923077</v>
      </c>
      <c r="C29" s="12">
        <f aca="true" t="shared" si="6" ref="C29:Z29">C$25/$M6</f>
        <v>2.2259837962962954</v>
      </c>
      <c r="D29" s="12">
        <f t="shared" si="6"/>
        <v>2.3815883190883183</v>
      </c>
      <c r="E29" s="12">
        <f t="shared" si="6"/>
        <v>2.5438701923076907</v>
      </c>
      <c r="F29" s="12">
        <f t="shared" si="6"/>
        <v>2.712962962962961</v>
      </c>
      <c r="G29" s="12">
        <f t="shared" si="6"/>
        <v>2.8890001780626755</v>
      </c>
      <c r="H29" s="12">
        <f t="shared" si="6"/>
        <v>3.0721153846153806</v>
      </c>
      <c r="I29" s="12">
        <f t="shared" si="6"/>
        <v>3.2624421296296244</v>
      </c>
      <c r="J29" s="12">
        <f t="shared" si="6"/>
        <v>3.460113960113955</v>
      </c>
      <c r="K29" s="12">
        <f t="shared" si="6"/>
        <v>3.6652644230769167</v>
      </c>
      <c r="L29" s="12">
        <f t="shared" si="6"/>
        <v>3.8780270655270574</v>
      </c>
      <c r="M29" s="12">
        <f t="shared" si="6"/>
        <v>4.098535434472925</v>
      </c>
      <c r="N29" s="12">
        <f t="shared" si="6"/>
        <v>4.326923076923067</v>
      </c>
      <c r="O29" s="12">
        <f t="shared" si="6"/>
        <v>4.563323539886029</v>
      </c>
      <c r="P29" s="12">
        <f t="shared" si="6"/>
        <v>4.807870370370358</v>
      </c>
      <c r="Q29" s="12">
        <f t="shared" si="6"/>
        <v>5.060697115384601</v>
      </c>
      <c r="R29" s="12">
        <f t="shared" si="6"/>
        <v>5.321937321937307</v>
      </c>
      <c r="S29" s="12">
        <f t="shared" si="6"/>
        <v>5.591724537037019</v>
      </c>
      <c r="T29" s="12">
        <f t="shared" si="6"/>
        <v>5.870192307692291</v>
      </c>
      <c r="U29" s="12">
        <f t="shared" si="6"/>
        <v>6.157474180911661</v>
      </c>
      <c r="V29" s="12">
        <f t="shared" si="6"/>
        <v>6.453703703703682</v>
      </c>
      <c r="W29" s="12">
        <f t="shared" si="6"/>
        <v>6.7590144230769</v>
      </c>
      <c r="X29" s="12">
        <f t="shared" si="6"/>
        <v>7.073539886039861</v>
      </c>
      <c r="Y29" s="12">
        <f t="shared" si="6"/>
        <v>7.397413639601113</v>
      </c>
      <c r="Z29" s="12">
        <f t="shared" si="6"/>
        <v>7.730769230769202</v>
      </c>
    </row>
    <row r="30" spans="1:26" ht="12.75">
      <c r="A30" s="7" t="s">
        <v>38</v>
      </c>
      <c r="B30" s="12">
        <f>B$26/$M6</f>
        <v>3.5</v>
      </c>
      <c r="C30" s="12">
        <f aca="true" t="shared" si="7" ref="C30:Z30">C$26/$M6</f>
        <v>3.655448717948717</v>
      </c>
      <c r="D30" s="12">
        <f t="shared" si="7"/>
        <v>3.814102564102563</v>
      </c>
      <c r="E30" s="12">
        <f t="shared" si="7"/>
        <v>3.975961538461537</v>
      </c>
      <c r="F30" s="12">
        <f t="shared" si="7"/>
        <v>4.141025641025639</v>
      </c>
      <c r="G30" s="12">
        <f t="shared" si="7"/>
        <v>4.30929487179487</v>
      </c>
      <c r="H30" s="12">
        <f t="shared" si="7"/>
        <v>4.480769230769227</v>
      </c>
      <c r="I30" s="12">
        <f t="shared" si="7"/>
        <v>4.655448717948714</v>
      </c>
      <c r="J30" s="12">
        <f t="shared" si="7"/>
        <v>4.833333333333329</v>
      </c>
      <c r="K30" s="12">
        <f t="shared" si="7"/>
        <v>5.014423076923071</v>
      </c>
      <c r="L30" s="12">
        <f t="shared" si="7"/>
        <v>5.198717948717942</v>
      </c>
      <c r="M30" s="12">
        <f t="shared" si="7"/>
        <v>5.386217948717941</v>
      </c>
      <c r="N30" s="12">
        <f t="shared" si="7"/>
        <v>5.576923076923068</v>
      </c>
      <c r="O30" s="12">
        <f t="shared" si="7"/>
        <v>5.770833333333324</v>
      </c>
      <c r="P30" s="12">
        <f t="shared" si="7"/>
        <v>5.967948717948707</v>
      </c>
      <c r="Q30" s="12">
        <f t="shared" si="7"/>
        <v>6.16826923076922</v>
      </c>
      <c r="R30" s="12">
        <f t="shared" si="7"/>
        <v>6.37179487179486</v>
      </c>
      <c r="S30" s="12">
        <f t="shared" si="7"/>
        <v>6.578525641025629</v>
      </c>
      <c r="T30" s="12">
        <f t="shared" si="7"/>
        <v>6.788461538461525</v>
      </c>
      <c r="U30" s="12">
        <f t="shared" si="7"/>
        <v>7.00160256410255</v>
      </c>
      <c r="V30" s="12">
        <f t="shared" si="7"/>
        <v>7.217948717948702</v>
      </c>
      <c r="W30" s="12">
        <f t="shared" si="7"/>
        <v>7.437499999999984</v>
      </c>
      <c r="X30" s="12">
        <f t="shared" si="7"/>
        <v>7.660256410256393</v>
      </c>
      <c r="Y30" s="12">
        <f t="shared" si="7"/>
        <v>7.886217948717929</v>
      </c>
      <c r="Z30" s="12">
        <f t="shared" si="7"/>
        <v>8.115384615384595</v>
      </c>
    </row>
    <row r="31" spans="1:26" ht="12.75">
      <c r="A31" s="7" t="s">
        <v>40</v>
      </c>
      <c r="B31" s="12">
        <f>(B$25*$M7)/($M5*$M6)</f>
        <v>1.8979798231248348</v>
      </c>
      <c r="C31" s="12">
        <f aca="true" t="shared" si="8" ref="C31:Z31">(C$25*$M7)/($M5*$M6)</f>
        <v>2.0341977894685734</v>
      </c>
      <c r="D31" s="12">
        <f t="shared" si="8"/>
        <v>2.176395759113053</v>
      </c>
      <c r="E31" s="12">
        <f t="shared" si="8"/>
        <v>2.324695772941962</v>
      </c>
      <c r="F31" s="12">
        <f t="shared" si="8"/>
        <v>2.4792198718389886</v>
      </c>
      <c r="G31" s="12">
        <f t="shared" si="8"/>
        <v>2.640090096687821</v>
      </c>
      <c r="H31" s="12">
        <f t="shared" si="8"/>
        <v>2.807428488372148</v>
      </c>
      <c r="I31" s="12">
        <f t="shared" si="8"/>
        <v>2.9813570877756583</v>
      </c>
      <c r="J31" s="12">
        <f t="shared" si="8"/>
        <v>3.1619979357820416</v>
      </c>
      <c r="K31" s="12">
        <f t="shared" si="8"/>
        <v>3.349473073274985</v>
      </c>
      <c r="L31" s="12">
        <f t="shared" si="8"/>
        <v>3.543904541138177</v>
      </c>
      <c r="M31" s="12">
        <f t="shared" si="8"/>
        <v>3.745414380255307</v>
      </c>
      <c r="N31" s="12">
        <f t="shared" si="8"/>
        <v>3.9541246315100635</v>
      </c>
      <c r="O31" s="12">
        <f t="shared" si="8"/>
        <v>4.170157335786135</v>
      </c>
      <c r="P31" s="12">
        <f t="shared" si="8"/>
        <v>4.39363453396721</v>
      </c>
      <c r="Q31" s="12">
        <f t="shared" si="8"/>
        <v>4.624678266936977</v>
      </c>
      <c r="R31" s="12">
        <f t="shared" si="8"/>
        <v>4.863410575579124</v>
      </c>
      <c r="S31" s="12">
        <f t="shared" si="8"/>
        <v>5.10995350077734</v>
      </c>
      <c r="T31" s="12">
        <f t="shared" si="8"/>
        <v>5.364429083415316</v>
      </c>
      <c r="U31" s="12">
        <f t="shared" si="8"/>
        <v>5.626959364376736</v>
      </c>
      <c r="V31" s="12">
        <f t="shared" si="8"/>
        <v>5.897666384545293</v>
      </c>
      <c r="W31" s="12">
        <f t="shared" si="8"/>
        <v>6.176672184804671</v>
      </c>
      <c r="X31" s="12">
        <f t="shared" si="8"/>
        <v>6.464098806038563</v>
      </c>
      <c r="Y31" s="12">
        <f t="shared" si="8"/>
        <v>6.760068289130655</v>
      </c>
      <c r="Z31" s="12">
        <f t="shared" si="8"/>
        <v>7.0647026749646376</v>
      </c>
    </row>
    <row r="32" spans="1:26" ht="12.75">
      <c r="A32" s="7" t="s">
        <v>39</v>
      </c>
      <c r="B32" s="12">
        <f>B$24/$M5</f>
        <v>1.4316860147274988</v>
      </c>
      <c r="C32" s="12">
        <f aca="true" t="shared" si="9" ref="C32:Z32">C$24/$M5</f>
        <v>1.5736456938965353</v>
      </c>
      <c r="D32" s="12">
        <f t="shared" si="9"/>
        <v>1.7256585473598285</v>
      </c>
      <c r="E32" s="12">
        <f t="shared" si="9"/>
        <v>1.8881608712765634</v>
      </c>
      <c r="F32" s="12">
        <f t="shared" si="9"/>
        <v>2.06159777586975</v>
      </c>
      <c r="G32" s="12">
        <f t="shared" si="9"/>
        <v>2.2464231854262193</v>
      </c>
      <c r="H32" s="12">
        <f t="shared" si="9"/>
        <v>2.4430998382966225</v>
      </c>
      <c r="I32" s="12">
        <f t="shared" si="9"/>
        <v>2.652099286895434</v>
      </c>
      <c r="J32" s="12">
        <f t="shared" si="9"/>
        <v>2.8739018977009514</v>
      </c>
      <c r="K32" s="12">
        <f t="shared" si="9"/>
        <v>3.1089968512552923</v>
      </c>
      <c r="L32" s="12">
        <f t="shared" si="9"/>
        <v>3.357882142164397</v>
      </c>
      <c r="M32" s="12">
        <f t="shared" si="9"/>
        <v>3.6210645790980296</v>
      </c>
      <c r="N32" s="12">
        <f t="shared" si="9"/>
        <v>3.8990597847897717</v>
      </c>
      <c r="O32" s="12">
        <f t="shared" si="9"/>
        <v>4.192392196037032</v>
      </c>
      <c r="P32" s="12">
        <f t="shared" si="9"/>
        <v>4.501595063701036</v>
      </c>
      <c r="Q32" s="12">
        <f t="shared" si="9"/>
        <v>4.827210452706836</v>
      </c>
      <c r="R32" s="12">
        <f t="shared" si="9"/>
        <v>5.1697892420433025</v>
      </c>
      <c r="S32" s="12">
        <f t="shared" si="9"/>
        <v>5.52989112476313</v>
      </c>
      <c r="T32" s="12">
        <f t="shared" si="9"/>
        <v>5.908084607982836</v>
      </c>
      <c r="U32" s="12">
        <f t="shared" si="9"/>
        <v>6.304947012882756</v>
      </c>
      <c r="V32" s="12">
        <f t="shared" si="9"/>
        <v>6.721064474707051</v>
      </c>
      <c r="W32" s="12">
        <f t="shared" si="9"/>
        <v>7.1570319427637035</v>
      </c>
      <c r="X32" s="12">
        <f t="shared" si="9"/>
        <v>7.613453180424516</v>
      </c>
      <c r="Y32" s="12">
        <f t="shared" si="9"/>
        <v>8.090940765125115</v>
      </c>
      <c r="Z32" s="12">
        <f t="shared" si="9"/>
        <v>8.59011608836495</v>
      </c>
    </row>
    <row r="33" spans="1:26" ht="12.75">
      <c r="A33" s="7" t="s">
        <v>41</v>
      </c>
      <c r="B33" s="12">
        <f>(B$26*$M7)/($M5*$M6)</f>
        <v>3.19844747971037</v>
      </c>
      <c r="C33" s="12">
        <f>(C$26*$M7)/($M5*$M6)</f>
        <v>3.340503068323879</v>
      </c>
      <c r="D33" s="12">
        <f aca="true" t="shared" si="10" ref="D33:Z33">(D$26*$M7)/($M5*$M6)</f>
        <v>3.485487638145915</v>
      </c>
      <c r="E33" s="12">
        <f t="shared" si="10"/>
        <v>3.6334011891764764</v>
      </c>
      <c r="F33" s="12">
        <f t="shared" si="10"/>
        <v>3.7842437214155638</v>
      </c>
      <c r="G33" s="12">
        <f t="shared" si="10"/>
        <v>3.938015234863178</v>
      </c>
      <c r="H33" s="12">
        <f t="shared" si="10"/>
        <v>4.094715729519317</v>
      </c>
      <c r="I33" s="12">
        <f t="shared" si="10"/>
        <v>4.254345205383982</v>
      </c>
      <c r="J33" s="12">
        <f t="shared" si="10"/>
        <v>4.416903662457173</v>
      </c>
      <c r="K33" s="12">
        <f t="shared" si="10"/>
        <v>4.58239110073889</v>
      </c>
      <c r="L33" s="12">
        <f t="shared" si="10"/>
        <v>4.750807520229133</v>
      </c>
      <c r="M33" s="12">
        <f t="shared" si="10"/>
        <v>4.922152920927902</v>
      </c>
      <c r="N33" s="12">
        <f t="shared" si="10"/>
        <v>5.096427302835196</v>
      </c>
      <c r="O33" s="12">
        <f t="shared" si="10"/>
        <v>5.273630665951018</v>
      </c>
      <c r="P33" s="12">
        <f t="shared" si="10"/>
        <v>5.453763010275365</v>
      </c>
      <c r="Q33" s="12">
        <f t="shared" si="10"/>
        <v>5.636824335808239</v>
      </c>
      <c r="R33" s="12">
        <f t="shared" si="10"/>
        <v>5.822814642549636</v>
      </c>
      <c r="S33" s="12">
        <f t="shared" si="10"/>
        <v>6.011733930499561</v>
      </c>
      <c r="T33" s="12">
        <f t="shared" si="10"/>
        <v>6.203582199658014</v>
      </c>
      <c r="U33" s="12">
        <f t="shared" si="10"/>
        <v>6.39835945002499</v>
      </c>
      <c r="V33" s="12">
        <f t="shared" si="10"/>
        <v>6.596065681600493</v>
      </c>
      <c r="W33" s="12">
        <f t="shared" si="10"/>
        <v>6.7967008943845215</v>
      </c>
      <c r="X33" s="12">
        <f t="shared" si="10"/>
        <v>7.000265088377076</v>
      </c>
      <c r="Y33" s="12">
        <f t="shared" si="10"/>
        <v>7.206758263578156</v>
      </c>
      <c r="Z33" s="12">
        <f t="shared" si="10"/>
        <v>7.416180419987763</v>
      </c>
    </row>
    <row r="34" ht="12.75">
      <c r="A34" s="7"/>
    </row>
    <row r="35" spans="1:26" ht="12.75">
      <c r="A35" s="13" t="s">
        <v>58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>
      <c r="A36" s="7"/>
    </row>
    <row r="37" spans="1:26" ht="12.75">
      <c r="A37" s="7" t="s">
        <v>44</v>
      </c>
      <c r="B37" s="12">
        <f>$J7+$M6</f>
        <v>59</v>
      </c>
      <c r="C37" s="12">
        <f aca="true" t="shared" si="11" ref="C37:Z37">$J7+$M6</f>
        <v>59</v>
      </c>
      <c r="D37" s="12">
        <f t="shared" si="11"/>
        <v>59</v>
      </c>
      <c r="E37" s="12">
        <f t="shared" si="11"/>
        <v>59</v>
      </c>
      <c r="F37" s="12">
        <f t="shared" si="11"/>
        <v>59</v>
      </c>
      <c r="G37" s="12">
        <f t="shared" si="11"/>
        <v>59</v>
      </c>
      <c r="H37" s="12">
        <f t="shared" si="11"/>
        <v>59</v>
      </c>
      <c r="I37" s="12">
        <f t="shared" si="11"/>
        <v>59</v>
      </c>
      <c r="J37" s="12">
        <f t="shared" si="11"/>
        <v>59</v>
      </c>
      <c r="K37" s="12">
        <f t="shared" si="11"/>
        <v>59</v>
      </c>
      <c r="L37" s="12">
        <f t="shared" si="11"/>
        <v>59</v>
      </c>
      <c r="M37" s="12">
        <f t="shared" si="11"/>
        <v>59</v>
      </c>
      <c r="N37" s="12">
        <f t="shared" si="11"/>
        <v>59</v>
      </c>
      <c r="O37" s="12">
        <f t="shared" si="11"/>
        <v>59</v>
      </c>
      <c r="P37" s="12">
        <f t="shared" si="11"/>
        <v>59</v>
      </c>
      <c r="Q37" s="12">
        <f t="shared" si="11"/>
        <v>59</v>
      </c>
      <c r="R37" s="12">
        <f t="shared" si="11"/>
        <v>59</v>
      </c>
      <c r="S37" s="12">
        <f t="shared" si="11"/>
        <v>59</v>
      </c>
      <c r="T37" s="12">
        <f t="shared" si="11"/>
        <v>59</v>
      </c>
      <c r="U37" s="12">
        <f t="shared" si="11"/>
        <v>59</v>
      </c>
      <c r="V37" s="12">
        <f t="shared" si="11"/>
        <v>59</v>
      </c>
      <c r="W37" s="12">
        <f t="shared" si="11"/>
        <v>59</v>
      </c>
      <c r="X37" s="12">
        <f t="shared" si="11"/>
        <v>59</v>
      </c>
      <c r="Y37" s="12">
        <f t="shared" si="11"/>
        <v>59</v>
      </c>
      <c r="Z37" s="12">
        <f t="shared" si="11"/>
        <v>59</v>
      </c>
    </row>
    <row r="38" spans="1:26" ht="12.75">
      <c r="A38" s="7" t="s">
        <v>45</v>
      </c>
      <c r="B38" s="12">
        <f>B$24</f>
        <v>47</v>
      </c>
      <c r="C38" s="12">
        <f aca="true" t="shared" si="12" ref="C38:Z38">C$24</f>
        <v>51.66031298225306</v>
      </c>
      <c r="D38" s="12">
        <f t="shared" si="12"/>
        <v>56.6506558641975</v>
      </c>
      <c r="E38" s="12">
        <f t="shared" si="12"/>
        <v>61.985351562499936</v>
      </c>
      <c r="F38" s="12">
        <f t="shared" si="12"/>
        <v>67.67901234567893</v>
      </c>
      <c r="G38" s="12">
        <f t="shared" si="12"/>
        <v>73.74653983410484</v>
      </c>
      <c r="H38" s="12">
        <f t="shared" si="12"/>
        <v>80.20312499999987</v>
      </c>
      <c r="I38" s="12">
        <f t="shared" si="12"/>
        <v>87.0642481674381</v>
      </c>
      <c r="J38" s="12">
        <f t="shared" si="12"/>
        <v>94.34567901234547</v>
      </c>
      <c r="K38" s="12">
        <f t="shared" si="12"/>
        <v>102.06347656249974</v>
      </c>
      <c r="L38" s="12">
        <f t="shared" si="12"/>
        <v>110.23398919753055</v>
      </c>
      <c r="M38" s="12">
        <f t="shared" si="12"/>
        <v>118.8738546489194</v>
      </c>
      <c r="N38" s="12">
        <f t="shared" si="12"/>
        <v>127.99999999999959</v>
      </c>
      <c r="O38" s="12">
        <f t="shared" si="12"/>
        <v>137.62964168595636</v>
      </c>
      <c r="P38" s="12">
        <f t="shared" si="12"/>
        <v>147.78028549382663</v>
      </c>
      <c r="Q38" s="12">
        <f t="shared" si="12"/>
        <v>158.46972656249943</v>
      </c>
      <c r="R38" s="12">
        <f t="shared" si="12"/>
        <v>169.7160493827154</v>
      </c>
      <c r="S38" s="12">
        <f t="shared" si="12"/>
        <v>181.53762779706716</v>
      </c>
      <c r="T38" s="12">
        <f t="shared" si="12"/>
        <v>193.9531249999992</v>
      </c>
      <c r="U38" s="12">
        <f t="shared" si="12"/>
        <v>206.98149353780772</v>
      </c>
      <c r="V38" s="12">
        <f t="shared" si="12"/>
        <v>220.64197530864095</v>
      </c>
      <c r="W38" s="12">
        <f t="shared" si="12"/>
        <v>234.9541015624989</v>
      </c>
      <c r="X38" s="12">
        <f t="shared" si="12"/>
        <v>249.93769290123333</v>
      </c>
      <c r="Y38" s="12">
        <f t="shared" si="12"/>
        <v>265.61285927854806</v>
      </c>
      <c r="Z38" s="12">
        <f t="shared" si="12"/>
        <v>281.9999999999986</v>
      </c>
    </row>
    <row r="39" spans="1:26" ht="12.75">
      <c r="A39" s="7" t="s">
        <v>46</v>
      </c>
      <c r="B39" s="12">
        <f>B$37-B$37</f>
        <v>0</v>
      </c>
      <c r="C39" s="12">
        <f>C$37-$B37</f>
        <v>0</v>
      </c>
      <c r="D39" s="12">
        <f>D$37-C$37</f>
        <v>0</v>
      </c>
      <c r="E39" s="12">
        <f aca="true" t="shared" si="13" ref="E39:Z39">E$37-D$37</f>
        <v>0</v>
      </c>
      <c r="F39" s="12">
        <f t="shared" si="13"/>
        <v>0</v>
      </c>
      <c r="G39" s="12">
        <f t="shared" si="13"/>
        <v>0</v>
      </c>
      <c r="H39" s="12">
        <f t="shared" si="13"/>
        <v>0</v>
      </c>
      <c r="I39" s="12">
        <f t="shared" si="13"/>
        <v>0</v>
      </c>
      <c r="J39" s="12">
        <f t="shared" si="13"/>
        <v>0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0</v>
      </c>
      <c r="R39" s="12">
        <f t="shared" si="13"/>
        <v>0</v>
      </c>
      <c r="S39" s="12">
        <f t="shared" si="13"/>
        <v>0</v>
      </c>
      <c r="T39" s="12">
        <f t="shared" si="13"/>
        <v>0</v>
      </c>
      <c r="U39" s="12">
        <f t="shared" si="13"/>
        <v>0</v>
      </c>
      <c r="V39" s="12">
        <f t="shared" si="13"/>
        <v>0</v>
      </c>
      <c r="W39" s="12">
        <f t="shared" si="13"/>
        <v>0</v>
      </c>
      <c r="X39" s="12">
        <f t="shared" si="13"/>
        <v>0</v>
      </c>
      <c r="Y39" s="12">
        <f t="shared" si="13"/>
        <v>0</v>
      </c>
      <c r="Z39" s="12">
        <f t="shared" si="13"/>
        <v>0</v>
      </c>
    </row>
    <row r="40" spans="1:26" ht="12.75">
      <c r="A40" s="7" t="s">
        <v>47</v>
      </c>
      <c r="B40" s="12">
        <f>B$38-B$38</f>
        <v>0</v>
      </c>
      <c r="C40" s="12">
        <f>C$38-B$38</f>
        <v>4.6603129822530605</v>
      </c>
      <c r="D40" s="12">
        <f aca="true" t="shared" si="14" ref="D40:Z40">D$38-C$38</f>
        <v>4.990342881944443</v>
      </c>
      <c r="E40" s="12">
        <f t="shared" si="14"/>
        <v>5.334695698302433</v>
      </c>
      <c r="F40" s="12">
        <f t="shared" si="14"/>
        <v>5.693660783178991</v>
      </c>
      <c r="G40" s="12">
        <f t="shared" si="14"/>
        <v>6.06752748842591</v>
      </c>
      <c r="H40" s="12">
        <f t="shared" si="14"/>
        <v>6.456585165895035</v>
      </c>
      <c r="I40" s="12">
        <f t="shared" si="14"/>
        <v>6.8611231674382225</v>
      </c>
      <c r="J40" s="12">
        <f t="shared" si="14"/>
        <v>7.281430844907376</v>
      </c>
      <c r="K40" s="12">
        <f t="shared" si="14"/>
        <v>7.717797550154273</v>
      </c>
      <c r="L40" s="12">
        <f t="shared" si="14"/>
        <v>8.170512635030803</v>
      </c>
      <c r="M40" s="12">
        <f t="shared" si="14"/>
        <v>8.639865451388857</v>
      </c>
      <c r="N40" s="12">
        <f t="shared" si="14"/>
        <v>9.126145351080183</v>
      </c>
      <c r="O40" s="12">
        <f t="shared" si="14"/>
        <v>9.62964168595677</v>
      </c>
      <c r="P40" s="12">
        <f t="shared" si="14"/>
        <v>10.150643807870267</v>
      </c>
      <c r="Q40" s="12">
        <f t="shared" si="14"/>
        <v>10.689441068672807</v>
      </c>
      <c r="R40" s="12">
        <f t="shared" si="14"/>
        <v>11.246322820215966</v>
      </c>
      <c r="S40" s="12">
        <f t="shared" si="14"/>
        <v>11.821578414351762</v>
      </c>
      <c r="T40" s="12">
        <f t="shared" si="14"/>
        <v>12.415497202932045</v>
      </c>
      <c r="U40" s="12">
        <f t="shared" si="14"/>
        <v>13.028368537808518</v>
      </c>
      <c r="V40" s="12">
        <f t="shared" si="14"/>
        <v>13.66048177083323</v>
      </c>
      <c r="W40" s="12">
        <f t="shared" si="14"/>
        <v>14.31212625385794</v>
      </c>
      <c r="X40" s="12">
        <f t="shared" si="14"/>
        <v>14.983591338734442</v>
      </c>
      <c r="Y40" s="12">
        <f t="shared" si="14"/>
        <v>15.675166377314724</v>
      </c>
      <c r="Z40" s="12">
        <f t="shared" si="14"/>
        <v>16.38714072145052</v>
      </c>
    </row>
    <row r="41" spans="1:26" ht="12.75">
      <c r="A41" s="7" t="s">
        <v>48</v>
      </c>
      <c r="B41" s="12">
        <f>SQRT(POWER(B$39,2)+POWER(B$40,2))</f>
        <v>0</v>
      </c>
      <c r="C41" s="12">
        <f aca="true" t="shared" si="15" ref="C41:Z41">SQRT(POWER(C$39,2)+POWER(C$40,2))</f>
        <v>4.6603129822530605</v>
      </c>
      <c r="D41" s="12">
        <f t="shared" si="15"/>
        <v>4.990342881944443</v>
      </c>
      <c r="E41" s="12">
        <f t="shared" si="15"/>
        <v>5.334695698302433</v>
      </c>
      <c r="F41" s="12">
        <f t="shared" si="15"/>
        <v>5.693660783178991</v>
      </c>
      <c r="G41" s="12">
        <f t="shared" si="15"/>
        <v>6.06752748842591</v>
      </c>
      <c r="H41" s="12">
        <f t="shared" si="15"/>
        <v>6.456585165895035</v>
      </c>
      <c r="I41" s="12">
        <f t="shared" si="15"/>
        <v>6.8611231674382225</v>
      </c>
      <c r="J41" s="12">
        <f t="shared" si="15"/>
        <v>7.281430844907376</v>
      </c>
      <c r="K41" s="12">
        <f t="shared" si="15"/>
        <v>7.717797550154273</v>
      </c>
      <c r="L41" s="12">
        <f t="shared" si="15"/>
        <v>8.170512635030803</v>
      </c>
      <c r="M41" s="12">
        <f t="shared" si="15"/>
        <v>8.639865451388857</v>
      </c>
      <c r="N41" s="12">
        <f t="shared" si="15"/>
        <v>9.126145351080183</v>
      </c>
      <c r="O41" s="12">
        <f t="shared" si="15"/>
        <v>9.62964168595677</v>
      </c>
      <c r="P41" s="12">
        <f t="shared" si="15"/>
        <v>10.150643807870267</v>
      </c>
      <c r="Q41" s="12">
        <f t="shared" si="15"/>
        <v>10.689441068672807</v>
      </c>
      <c r="R41" s="12">
        <f t="shared" si="15"/>
        <v>11.246322820215966</v>
      </c>
      <c r="S41" s="12">
        <f t="shared" si="15"/>
        <v>11.821578414351762</v>
      </c>
      <c r="T41" s="12">
        <f t="shared" si="15"/>
        <v>12.415497202932045</v>
      </c>
      <c r="U41" s="12">
        <f t="shared" si="15"/>
        <v>13.028368537808518</v>
      </c>
      <c r="V41" s="12">
        <f t="shared" si="15"/>
        <v>13.66048177083323</v>
      </c>
      <c r="W41" s="12">
        <f t="shared" si="15"/>
        <v>14.31212625385794</v>
      </c>
      <c r="X41" s="12">
        <f t="shared" si="15"/>
        <v>14.983591338734442</v>
      </c>
      <c r="Y41" s="12">
        <f t="shared" si="15"/>
        <v>15.675166377314724</v>
      </c>
      <c r="Z41" s="12">
        <f t="shared" si="15"/>
        <v>16.38714072145052</v>
      </c>
    </row>
    <row r="42" spans="1:26" ht="12.75">
      <c r="A42" s="7" t="s">
        <v>49</v>
      </c>
      <c r="B42" s="12">
        <f>0</f>
        <v>0</v>
      </c>
      <c r="C42" s="12">
        <f>0</f>
        <v>0</v>
      </c>
      <c r="D42" s="12">
        <f>0</f>
        <v>0</v>
      </c>
      <c r="E42" s="12">
        <f>0</f>
        <v>0</v>
      </c>
      <c r="F42" s="12">
        <f>0</f>
        <v>0</v>
      </c>
      <c r="G42" s="12">
        <f>0</f>
        <v>0</v>
      </c>
      <c r="H42" s="12">
        <f>0</f>
        <v>0</v>
      </c>
      <c r="I42" s="12">
        <f>0</f>
        <v>0</v>
      </c>
      <c r="J42" s="12">
        <f>0</f>
        <v>0</v>
      </c>
      <c r="K42" s="12">
        <f>0</f>
        <v>0</v>
      </c>
      <c r="L42" s="12">
        <f>0</f>
        <v>0</v>
      </c>
      <c r="M42" s="12">
        <f>0</f>
        <v>0</v>
      </c>
      <c r="N42" s="12">
        <f>0</f>
        <v>0</v>
      </c>
      <c r="O42" s="12">
        <f>0</f>
        <v>0</v>
      </c>
      <c r="P42" s="12">
        <f>0</f>
        <v>0</v>
      </c>
      <c r="Q42" s="12">
        <f>0</f>
        <v>0</v>
      </c>
      <c r="R42" s="12">
        <f>0</f>
        <v>0</v>
      </c>
      <c r="S42" s="12">
        <f>0</f>
        <v>0</v>
      </c>
      <c r="T42" s="12">
        <f>0</f>
        <v>0</v>
      </c>
      <c r="U42" s="12">
        <f>0</f>
        <v>0</v>
      </c>
      <c r="V42" s="12">
        <f>0</f>
        <v>0</v>
      </c>
      <c r="W42" s="12">
        <f>0</f>
        <v>0</v>
      </c>
      <c r="X42" s="12">
        <f>0</f>
        <v>0</v>
      </c>
      <c r="Y42" s="12">
        <f>0</f>
        <v>0</v>
      </c>
      <c r="Z42" s="12">
        <f>0</f>
        <v>0</v>
      </c>
    </row>
    <row r="43" spans="1:26" ht="12.75">
      <c r="A43" s="7" t="s">
        <v>50</v>
      </c>
      <c r="B43" s="12">
        <f>0</f>
        <v>0</v>
      </c>
      <c r="C43" s="12">
        <f>0</f>
        <v>0</v>
      </c>
      <c r="D43" s="12">
        <f>0</f>
        <v>0</v>
      </c>
      <c r="E43" s="12">
        <f>0</f>
        <v>0</v>
      </c>
      <c r="F43" s="12">
        <f>0</f>
        <v>0</v>
      </c>
      <c r="G43" s="12">
        <f>0</f>
        <v>0</v>
      </c>
      <c r="H43" s="12">
        <f>0</f>
        <v>0</v>
      </c>
      <c r="I43" s="12">
        <f>0</f>
        <v>0</v>
      </c>
      <c r="J43" s="12">
        <f>0</f>
        <v>0</v>
      </c>
      <c r="K43" s="12">
        <f>0</f>
        <v>0</v>
      </c>
      <c r="L43" s="12">
        <f>0</f>
        <v>0</v>
      </c>
      <c r="M43" s="12">
        <f>0</f>
        <v>0</v>
      </c>
      <c r="N43" s="12">
        <f>0</f>
        <v>0</v>
      </c>
      <c r="O43" s="12">
        <f>0</f>
        <v>0</v>
      </c>
      <c r="P43" s="12">
        <f>0</f>
        <v>0</v>
      </c>
      <c r="Q43" s="12">
        <f>0</f>
        <v>0</v>
      </c>
      <c r="R43" s="12">
        <f>0</f>
        <v>0</v>
      </c>
      <c r="S43" s="12">
        <f>0</f>
        <v>0</v>
      </c>
      <c r="T43" s="12">
        <f>0</f>
        <v>0</v>
      </c>
      <c r="U43" s="12">
        <f>0</f>
        <v>0</v>
      </c>
      <c r="V43" s="12">
        <f>0</f>
        <v>0</v>
      </c>
      <c r="W43" s="12">
        <f>0</f>
        <v>0</v>
      </c>
      <c r="X43" s="12">
        <f>0</f>
        <v>0</v>
      </c>
      <c r="Y43" s="12">
        <f>0</f>
        <v>0</v>
      </c>
      <c r="Z43" s="12">
        <f>0</f>
        <v>0</v>
      </c>
    </row>
    <row r="44" spans="1:26" ht="12.75">
      <c r="A44" s="7" t="s">
        <v>51</v>
      </c>
      <c r="B44" s="12">
        <f>B$25</f>
        <v>108</v>
      </c>
      <c r="C44" s="12">
        <f aca="true" t="shared" si="16" ref="C44:Z44">C$25</f>
        <v>115.75115740740736</v>
      </c>
      <c r="D44" s="12">
        <f t="shared" si="16"/>
        <v>123.84259259259254</v>
      </c>
      <c r="E44" s="12">
        <f t="shared" si="16"/>
        <v>132.28124999999991</v>
      </c>
      <c r="F44" s="12">
        <f t="shared" si="16"/>
        <v>141.07407407407396</v>
      </c>
      <c r="G44" s="12">
        <f t="shared" si="16"/>
        <v>150.22800925925912</v>
      </c>
      <c r="H44" s="12">
        <f t="shared" si="16"/>
        <v>159.7499999999998</v>
      </c>
      <c r="I44" s="12">
        <f t="shared" si="16"/>
        <v>169.64699074074048</v>
      </c>
      <c r="J44" s="12">
        <f t="shared" si="16"/>
        <v>179.92592592592564</v>
      </c>
      <c r="K44" s="12">
        <f t="shared" si="16"/>
        <v>190.59374999999966</v>
      </c>
      <c r="L44" s="12">
        <f t="shared" si="16"/>
        <v>201.657407407407</v>
      </c>
      <c r="M44" s="12">
        <f t="shared" si="16"/>
        <v>213.12384259259213</v>
      </c>
      <c r="N44" s="12">
        <f t="shared" si="16"/>
        <v>224.9999999999995</v>
      </c>
      <c r="O44" s="12">
        <f t="shared" si="16"/>
        <v>237.29282407407348</v>
      </c>
      <c r="P44" s="12">
        <f t="shared" si="16"/>
        <v>250.0092592592586</v>
      </c>
      <c r="Q44" s="12">
        <f t="shared" si="16"/>
        <v>263.15624999999926</v>
      </c>
      <c r="R44" s="12">
        <f t="shared" si="16"/>
        <v>276.74074074073997</v>
      </c>
      <c r="S44" s="12">
        <f t="shared" si="16"/>
        <v>290.769675925925</v>
      </c>
      <c r="T44" s="12">
        <f t="shared" si="16"/>
        <v>305.2499999999991</v>
      </c>
      <c r="U44" s="12">
        <f t="shared" si="16"/>
        <v>320.18865740740637</v>
      </c>
      <c r="V44" s="12">
        <f t="shared" si="16"/>
        <v>335.5925925925915</v>
      </c>
      <c r="W44" s="12">
        <f t="shared" si="16"/>
        <v>351.4687499999988</v>
      </c>
      <c r="X44" s="12">
        <f t="shared" si="16"/>
        <v>367.82407407407277</v>
      </c>
      <c r="Y44" s="12">
        <f t="shared" si="16"/>
        <v>384.6655092592579</v>
      </c>
      <c r="Z44" s="12">
        <f t="shared" si="16"/>
        <v>401.9999999999985</v>
      </c>
    </row>
    <row r="45" spans="1:26" ht="12.75">
      <c r="A45" s="7" t="s">
        <v>52</v>
      </c>
      <c r="B45" s="12">
        <f>B$26</f>
        <v>182</v>
      </c>
      <c r="C45" s="12">
        <f aca="true" t="shared" si="17" ref="C45:Z45">C$26</f>
        <v>190.0833333333333</v>
      </c>
      <c r="D45" s="12">
        <f t="shared" si="17"/>
        <v>198.3333333333333</v>
      </c>
      <c r="E45" s="12">
        <f t="shared" si="17"/>
        <v>206.74999999999991</v>
      </c>
      <c r="F45" s="12">
        <f t="shared" si="17"/>
        <v>215.3333333333332</v>
      </c>
      <c r="G45" s="12">
        <f t="shared" si="17"/>
        <v>224.0833333333332</v>
      </c>
      <c r="H45" s="12">
        <f t="shared" si="17"/>
        <v>232.99999999999983</v>
      </c>
      <c r="I45" s="12">
        <f t="shared" si="17"/>
        <v>242.0833333333331</v>
      </c>
      <c r="J45" s="12">
        <f t="shared" si="17"/>
        <v>251.3333333333331</v>
      </c>
      <c r="K45" s="12">
        <f t="shared" si="17"/>
        <v>260.7499999999997</v>
      </c>
      <c r="L45" s="12">
        <f t="shared" si="17"/>
        <v>270.333333333333</v>
      </c>
      <c r="M45" s="12">
        <f t="shared" si="17"/>
        <v>280.0833333333329</v>
      </c>
      <c r="N45" s="12">
        <f t="shared" si="17"/>
        <v>289.99999999999955</v>
      </c>
      <c r="O45" s="12">
        <f t="shared" si="17"/>
        <v>300.08333333333286</v>
      </c>
      <c r="P45" s="12">
        <f t="shared" si="17"/>
        <v>310.3333333333328</v>
      </c>
      <c r="Q45" s="12">
        <f t="shared" si="17"/>
        <v>320.74999999999943</v>
      </c>
      <c r="R45" s="12">
        <f t="shared" si="17"/>
        <v>331.3333333333327</v>
      </c>
      <c r="S45" s="12">
        <f t="shared" si="17"/>
        <v>342.0833333333327</v>
      </c>
      <c r="T45" s="12">
        <f t="shared" si="17"/>
        <v>352.9999999999993</v>
      </c>
      <c r="U45" s="12">
        <f t="shared" si="17"/>
        <v>364.0833333333326</v>
      </c>
      <c r="V45" s="12">
        <f t="shared" si="17"/>
        <v>375.3333333333325</v>
      </c>
      <c r="W45" s="12">
        <f t="shared" si="17"/>
        <v>386.74999999999915</v>
      </c>
      <c r="X45" s="12">
        <f t="shared" si="17"/>
        <v>398.3333333333324</v>
      </c>
      <c r="Y45" s="12">
        <f t="shared" si="17"/>
        <v>410.08333333333235</v>
      </c>
      <c r="Z45" s="12">
        <f t="shared" si="17"/>
        <v>421.999999999999</v>
      </c>
    </row>
    <row r="46" spans="1:26" ht="12.75">
      <c r="A46" s="7" t="s">
        <v>53</v>
      </c>
      <c r="B46" s="12">
        <f>SQRT(POWER(B$42,2)+POWER(B$44,2))</f>
        <v>108</v>
      </c>
      <c r="C46" s="12">
        <f aca="true" t="shared" si="18" ref="C46:Z46">SQRT(POWER(C$42,2)+POWER(C$44,2))</f>
        <v>115.75115740740736</v>
      </c>
      <c r="D46" s="12">
        <f t="shared" si="18"/>
        <v>123.84259259259254</v>
      </c>
      <c r="E46" s="12">
        <f t="shared" si="18"/>
        <v>132.28124999999991</v>
      </c>
      <c r="F46" s="12">
        <f t="shared" si="18"/>
        <v>141.07407407407396</v>
      </c>
      <c r="G46" s="12">
        <f t="shared" si="18"/>
        <v>150.22800925925912</v>
      </c>
      <c r="H46" s="12">
        <f t="shared" si="18"/>
        <v>159.7499999999998</v>
      </c>
      <c r="I46" s="12">
        <f t="shared" si="18"/>
        <v>169.64699074074048</v>
      </c>
      <c r="J46" s="12">
        <f t="shared" si="18"/>
        <v>179.92592592592564</v>
      </c>
      <c r="K46" s="12">
        <f t="shared" si="18"/>
        <v>190.59374999999966</v>
      </c>
      <c r="L46" s="12">
        <f t="shared" si="18"/>
        <v>201.657407407407</v>
      </c>
      <c r="M46" s="12">
        <f t="shared" si="18"/>
        <v>213.12384259259213</v>
      </c>
      <c r="N46" s="12">
        <f t="shared" si="18"/>
        <v>224.9999999999995</v>
      </c>
      <c r="O46" s="12">
        <f t="shared" si="18"/>
        <v>237.29282407407348</v>
      </c>
      <c r="P46" s="12">
        <f t="shared" si="18"/>
        <v>250.0092592592586</v>
      </c>
      <c r="Q46" s="12">
        <f t="shared" si="18"/>
        <v>263.15624999999926</v>
      </c>
      <c r="R46" s="12">
        <f t="shared" si="18"/>
        <v>276.74074074073997</v>
      </c>
      <c r="S46" s="12">
        <f t="shared" si="18"/>
        <v>290.769675925925</v>
      </c>
      <c r="T46" s="12">
        <f t="shared" si="18"/>
        <v>305.2499999999991</v>
      </c>
      <c r="U46" s="12">
        <f t="shared" si="18"/>
        <v>320.18865740740637</v>
      </c>
      <c r="V46" s="12">
        <f t="shared" si="18"/>
        <v>335.5925925925915</v>
      </c>
      <c r="W46" s="12">
        <f t="shared" si="18"/>
        <v>351.4687499999988</v>
      </c>
      <c r="X46" s="12">
        <f t="shared" si="18"/>
        <v>367.82407407407277</v>
      </c>
      <c r="Y46" s="12">
        <f t="shared" si="18"/>
        <v>384.6655092592579</v>
      </c>
      <c r="Z46" s="12">
        <f t="shared" si="18"/>
        <v>401.9999999999985</v>
      </c>
    </row>
    <row r="47" spans="1:26" ht="12.75">
      <c r="A47" s="7" t="s">
        <v>54</v>
      </c>
      <c r="B47" s="12">
        <f>SQRT(POWER(B$43,2)+POWER(B$45,2))</f>
        <v>182</v>
      </c>
      <c r="C47" s="12">
        <f aca="true" t="shared" si="19" ref="C47:Z47">SQRT(POWER(C$43,2)+POWER(C$45,2))</f>
        <v>190.0833333333333</v>
      </c>
      <c r="D47" s="12">
        <f t="shared" si="19"/>
        <v>198.3333333333333</v>
      </c>
      <c r="E47" s="12">
        <f t="shared" si="19"/>
        <v>206.74999999999991</v>
      </c>
      <c r="F47" s="12">
        <f t="shared" si="19"/>
        <v>215.3333333333332</v>
      </c>
      <c r="G47" s="12">
        <f t="shared" si="19"/>
        <v>224.0833333333332</v>
      </c>
      <c r="H47" s="12">
        <f t="shared" si="19"/>
        <v>232.99999999999983</v>
      </c>
      <c r="I47" s="12">
        <f t="shared" si="19"/>
        <v>242.0833333333331</v>
      </c>
      <c r="J47" s="12">
        <f t="shared" si="19"/>
        <v>251.3333333333331</v>
      </c>
      <c r="K47" s="12">
        <f t="shared" si="19"/>
        <v>260.7499999999997</v>
      </c>
      <c r="L47" s="12">
        <f t="shared" si="19"/>
        <v>270.333333333333</v>
      </c>
      <c r="M47" s="12">
        <f t="shared" si="19"/>
        <v>280.0833333333329</v>
      </c>
      <c r="N47" s="12">
        <f t="shared" si="19"/>
        <v>289.99999999999955</v>
      </c>
      <c r="O47" s="12">
        <f t="shared" si="19"/>
        <v>300.08333333333286</v>
      </c>
      <c r="P47" s="12">
        <f t="shared" si="19"/>
        <v>310.3333333333328</v>
      </c>
      <c r="Q47" s="12">
        <f t="shared" si="19"/>
        <v>320.74999999999943</v>
      </c>
      <c r="R47" s="12">
        <f t="shared" si="19"/>
        <v>331.3333333333327</v>
      </c>
      <c r="S47" s="12">
        <f t="shared" si="19"/>
        <v>342.0833333333327</v>
      </c>
      <c r="T47" s="12">
        <f t="shared" si="19"/>
        <v>352.9999999999993</v>
      </c>
      <c r="U47" s="12">
        <f t="shared" si="19"/>
        <v>364.0833333333326</v>
      </c>
      <c r="V47" s="12">
        <f t="shared" si="19"/>
        <v>375.3333333333325</v>
      </c>
      <c r="W47" s="12">
        <f t="shared" si="19"/>
        <v>386.74999999999915</v>
      </c>
      <c r="X47" s="12">
        <f t="shared" si="19"/>
        <v>398.3333333333324</v>
      </c>
      <c r="Y47" s="12">
        <f t="shared" si="19"/>
        <v>410.08333333333235</v>
      </c>
      <c r="Z47" s="12">
        <f t="shared" si="19"/>
        <v>421.999999999999</v>
      </c>
    </row>
    <row r="48" spans="1:26" ht="12.75">
      <c r="A48" s="7" t="s">
        <v>55</v>
      </c>
      <c r="B48" s="12">
        <f>ABS(B$42*B$43+B$44*B$45)/B$46</f>
        <v>182</v>
      </c>
      <c r="C48" s="12">
        <f aca="true" t="shared" si="20" ref="C48:Z48">ABS(C$42*C$43+C$44*C$45)/C$46</f>
        <v>190.0833333333333</v>
      </c>
      <c r="D48" s="12">
        <f t="shared" si="20"/>
        <v>198.3333333333333</v>
      </c>
      <c r="E48" s="12">
        <f t="shared" si="20"/>
        <v>206.74999999999991</v>
      </c>
      <c r="F48" s="12">
        <f t="shared" si="20"/>
        <v>215.3333333333332</v>
      </c>
      <c r="G48" s="12">
        <f t="shared" si="20"/>
        <v>224.0833333333332</v>
      </c>
      <c r="H48" s="12">
        <f t="shared" si="20"/>
        <v>232.99999999999983</v>
      </c>
      <c r="I48" s="12">
        <f t="shared" si="20"/>
        <v>242.08333333333306</v>
      </c>
      <c r="J48" s="12">
        <f t="shared" si="20"/>
        <v>251.3333333333331</v>
      </c>
      <c r="K48" s="12">
        <f t="shared" si="20"/>
        <v>260.7499999999997</v>
      </c>
      <c r="L48" s="12">
        <f t="shared" si="20"/>
        <v>270.333333333333</v>
      </c>
      <c r="M48" s="12">
        <f t="shared" si="20"/>
        <v>280.0833333333329</v>
      </c>
      <c r="N48" s="12">
        <f t="shared" si="20"/>
        <v>289.99999999999955</v>
      </c>
      <c r="O48" s="12">
        <f t="shared" si="20"/>
        <v>300.08333333333286</v>
      </c>
      <c r="P48" s="12">
        <f t="shared" si="20"/>
        <v>310.3333333333328</v>
      </c>
      <c r="Q48" s="12">
        <f t="shared" si="20"/>
        <v>320.74999999999943</v>
      </c>
      <c r="R48" s="12">
        <f t="shared" si="20"/>
        <v>331.3333333333327</v>
      </c>
      <c r="S48" s="12">
        <f t="shared" si="20"/>
        <v>342.0833333333327</v>
      </c>
      <c r="T48" s="12">
        <f t="shared" si="20"/>
        <v>352.9999999999993</v>
      </c>
      <c r="U48" s="12">
        <f t="shared" si="20"/>
        <v>364.0833333333326</v>
      </c>
      <c r="V48" s="12">
        <f t="shared" si="20"/>
        <v>375.3333333333325</v>
      </c>
      <c r="W48" s="12">
        <f t="shared" si="20"/>
        <v>386.74999999999915</v>
      </c>
      <c r="X48" s="12">
        <f t="shared" si="20"/>
        <v>398.33333333333235</v>
      </c>
      <c r="Y48" s="12">
        <f t="shared" si="20"/>
        <v>410.0833333333323</v>
      </c>
      <c r="Z48" s="12">
        <f t="shared" si="20"/>
        <v>421.9999999999989</v>
      </c>
    </row>
    <row r="49" spans="1:26" ht="12.75">
      <c r="A49" s="7" t="s">
        <v>56</v>
      </c>
      <c r="B49" s="12">
        <f>SQRT(POWER(B$47,2)-POWER(B$48,2))</f>
        <v>0</v>
      </c>
      <c r="C49" s="12">
        <f aca="true" t="shared" si="21" ref="C49:Z49">SQRT(POWER(C$47,2)-POWER(C$48,2))</f>
        <v>0</v>
      </c>
      <c r="D49" s="12">
        <f t="shared" si="21"/>
        <v>0</v>
      </c>
      <c r="E49" s="12">
        <f t="shared" si="21"/>
        <v>0</v>
      </c>
      <c r="F49" s="12">
        <f t="shared" si="21"/>
        <v>0</v>
      </c>
      <c r="G49" s="12">
        <f t="shared" si="21"/>
        <v>0</v>
      </c>
      <c r="H49" s="12">
        <f t="shared" si="21"/>
        <v>0</v>
      </c>
      <c r="I49" s="12">
        <f t="shared" si="21"/>
        <v>3.814697265625E-06</v>
      </c>
      <c r="J49" s="12">
        <f t="shared" si="21"/>
        <v>0</v>
      </c>
      <c r="K49" s="12">
        <f t="shared" si="21"/>
        <v>0</v>
      </c>
      <c r="L49" s="12">
        <f t="shared" si="21"/>
        <v>0</v>
      </c>
      <c r="M49" s="12">
        <f t="shared" si="21"/>
        <v>0</v>
      </c>
      <c r="N49" s="12">
        <f t="shared" si="21"/>
        <v>0</v>
      </c>
      <c r="O49" s="12">
        <f t="shared" si="21"/>
        <v>0</v>
      </c>
      <c r="P49" s="12">
        <f t="shared" si="21"/>
        <v>0</v>
      </c>
      <c r="Q49" s="12">
        <f t="shared" si="21"/>
        <v>0</v>
      </c>
      <c r="R49" s="12">
        <f t="shared" si="21"/>
        <v>0</v>
      </c>
      <c r="S49" s="12">
        <f t="shared" si="21"/>
        <v>0</v>
      </c>
      <c r="T49" s="12">
        <f t="shared" si="21"/>
        <v>0</v>
      </c>
      <c r="U49" s="12">
        <f t="shared" si="21"/>
        <v>0</v>
      </c>
      <c r="V49" s="12">
        <f t="shared" si="21"/>
        <v>0</v>
      </c>
      <c r="W49" s="12">
        <f t="shared" si="21"/>
        <v>0</v>
      </c>
      <c r="X49" s="12">
        <f t="shared" si="21"/>
        <v>7.62939453125E-06</v>
      </c>
      <c r="Y49" s="12">
        <f t="shared" si="21"/>
        <v>5.3947966093944364E-06</v>
      </c>
      <c r="Z49" s="12">
        <f t="shared" si="21"/>
        <v>5.3947966093944364E-06</v>
      </c>
    </row>
    <row r="50" spans="1:26" ht="12.75">
      <c r="A50" s="7" t="s">
        <v>57</v>
      </c>
      <c r="B50" s="12" t="e">
        <f>POWER(B$46,2)/B$49</f>
        <v>#DIV/0!</v>
      </c>
      <c r="C50" s="12" t="e">
        <f aca="true" t="shared" si="22" ref="C50:Z50">POWER(C$46,2)/C$49</f>
        <v>#DIV/0!</v>
      </c>
      <c r="D50" s="12" t="e">
        <f t="shared" si="22"/>
        <v>#DIV/0!</v>
      </c>
      <c r="E50" s="12" t="e">
        <f t="shared" si="22"/>
        <v>#DIV/0!</v>
      </c>
      <c r="F50" s="12" t="e">
        <f t="shared" si="22"/>
        <v>#DIV/0!</v>
      </c>
      <c r="G50" s="12" t="e">
        <f t="shared" si="22"/>
        <v>#DIV/0!</v>
      </c>
      <c r="H50" s="12" t="e">
        <f t="shared" si="22"/>
        <v>#DIV/0!</v>
      </c>
      <c r="I50" s="12">
        <f t="shared" si="22"/>
        <v>7544530919.067192</v>
      </c>
      <c r="J50" s="12" t="e">
        <f t="shared" si="22"/>
        <v>#DIV/0!</v>
      </c>
      <c r="K50" s="12" t="e">
        <f t="shared" si="22"/>
        <v>#DIV/0!</v>
      </c>
      <c r="L50" s="12" t="e">
        <f t="shared" si="22"/>
        <v>#DIV/0!</v>
      </c>
      <c r="M50" s="12" t="e">
        <f t="shared" si="22"/>
        <v>#DIV/0!</v>
      </c>
      <c r="N50" s="12" t="e">
        <f t="shared" si="22"/>
        <v>#DIV/0!</v>
      </c>
      <c r="O50" s="12" t="e">
        <f t="shared" si="22"/>
        <v>#DIV/0!</v>
      </c>
      <c r="P50" s="12" t="e">
        <f t="shared" si="22"/>
        <v>#DIV/0!</v>
      </c>
      <c r="Q50" s="12" t="e">
        <f t="shared" si="22"/>
        <v>#DIV/0!</v>
      </c>
      <c r="R50" s="12" t="e">
        <f t="shared" si="22"/>
        <v>#DIV/0!</v>
      </c>
      <c r="S50" s="12" t="e">
        <f t="shared" si="22"/>
        <v>#DIV/0!</v>
      </c>
      <c r="T50" s="12" t="e">
        <f t="shared" si="22"/>
        <v>#DIV/0!</v>
      </c>
      <c r="U50" s="12" t="e">
        <f t="shared" si="22"/>
        <v>#DIV/0!</v>
      </c>
      <c r="V50" s="12" t="e">
        <f t="shared" si="22"/>
        <v>#DIV/0!</v>
      </c>
      <c r="W50" s="12" t="e">
        <f t="shared" si="22"/>
        <v>#DIV/0!</v>
      </c>
      <c r="X50" s="12">
        <f t="shared" si="22"/>
        <v>17733327187.928543</v>
      </c>
      <c r="Y50" s="12">
        <f t="shared" si="22"/>
        <v>27427828095.690434</v>
      </c>
      <c r="Z50" s="12">
        <f t="shared" si="22"/>
        <v>29955531542.854362</v>
      </c>
    </row>
    <row r="51" ht="12.75">
      <c r="A51" s="7"/>
    </row>
    <row r="67" spans="1:26" ht="12.75">
      <c r="A67" s="13" t="s">
        <v>59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>
      <c r="A68" s="7"/>
    </row>
    <row r="69" spans="1:26" ht="12.75">
      <c r="A69" s="7" t="s">
        <v>44</v>
      </c>
      <c r="B69" s="12">
        <f aca="true" t="shared" si="23" ref="B69:Z69">$J7+($S9-$J7)*COS(B$27)-($S10-$J8)*SIN(B$27)</f>
        <v>34.83666619860395</v>
      </c>
      <c r="C69" s="12">
        <f t="shared" si="23"/>
        <v>31.56044198451287</v>
      </c>
      <c r="D69" s="12">
        <f t="shared" si="23"/>
        <v>27.834353166127595</v>
      </c>
      <c r="E69" s="12">
        <f t="shared" si="23"/>
        <v>23.640020937939198</v>
      </c>
      <c r="F69" s="12">
        <f t="shared" si="23"/>
        <v>18.97154909716062</v>
      </c>
      <c r="G69" s="12">
        <f t="shared" si="23"/>
        <v>13.840096340000738</v>
      </c>
      <c r="H69" s="12">
        <f t="shared" si="23"/>
        <v>8.279111916261352</v>
      </c>
      <c r="I69" s="12">
        <f t="shared" si="23"/>
        <v>2.350088609813043</v>
      </c>
      <c r="J69" s="12">
        <f t="shared" si="23"/>
        <v>-3.8514445695524557</v>
      </c>
      <c r="K69" s="12">
        <f t="shared" si="23"/>
        <v>-10.190140764643523</v>
      </c>
      <c r="L69" s="12">
        <f t="shared" si="23"/>
        <v>-16.48593102207818</v>
      </c>
      <c r="M69" s="12">
        <f t="shared" si="23"/>
        <v>-22.51091547106542</v>
      </c>
      <c r="N69" s="12">
        <f t="shared" si="23"/>
        <v>-27.989238891139657</v>
      </c>
      <c r="O69" s="12">
        <f t="shared" si="23"/>
        <v>-32.60139672266397</v>
      </c>
      <c r="P69" s="12">
        <f t="shared" si="23"/>
        <v>-35.994606701639874</v>
      </c>
      <c r="Q69" s="12">
        <f t="shared" si="23"/>
        <v>-37.80092257445862</v>
      </c>
      <c r="R69" s="12">
        <f t="shared" si="23"/>
        <v>-37.66455225889831</v>
      </c>
      <c r="S69" s="12">
        <f t="shared" si="23"/>
        <v>-35.2792420166526</v>
      </c>
      <c r="T69" s="12">
        <f t="shared" si="23"/>
        <v>-30.43545906175197</v>
      </c>
      <c r="U69" s="12">
        <f t="shared" si="23"/>
        <v>-23.075323907403146</v>
      </c>
      <c r="V69" s="12">
        <f t="shared" si="23"/>
        <v>-13.350752771450114</v>
      </c>
      <c r="W69" s="12">
        <f t="shared" si="23"/>
        <v>-1.6771473685567209</v>
      </c>
      <c r="X69" s="12">
        <f t="shared" si="23"/>
        <v>11.228482590053982</v>
      </c>
      <c r="Y69" s="12">
        <f t="shared" si="23"/>
        <v>24.33923583352989</v>
      </c>
      <c r="Z69" s="12">
        <f t="shared" si="23"/>
        <v>36.355989681066575</v>
      </c>
    </row>
    <row r="70" spans="1:26" ht="12.75">
      <c r="A70" s="7" t="s">
        <v>45</v>
      </c>
      <c r="B70" s="12">
        <f aca="true" t="shared" si="24" ref="B70:Z70">$J8+($S9-$J7)*SIN(B$27)+($S10-$J8)*COS(B$27)</f>
        <v>42.357036286254264</v>
      </c>
      <c r="C70" s="12">
        <f t="shared" si="24"/>
        <v>44.70656029824754</v>
      </c>
      <c r="D70" s="12">
        <f t="shared" si="24"/>
        <v>46.886460461528415</v>
      </c>
      <c r="E70" s="12">
        <f t="shared" si="24"/>
        <v>48.810401853904075</v>
      </c>
      <c r="F70" s="12">
        <f t="shared" si="24"/>
        <v>50.37835880037733</v>
      </c>
      <c r="G70" s="12">
        <f t="shared" si="24"/>
        <v>51.47710739312426</v>
      </c>
      <c r="H70" s="12">
        <f t="shared" si="24"/>
        <v>51.981817134323045</v>
      </c>
      <c r="I70" s="12">
        <f t="shared" si="24"/>
        <v>51.75911442447683</v>
      </c>
      <c r="J70" s="12">
        <f t="shared" si="24"/>
        <v>50.67202938671308</v>
      </c>
      <c r="K70" s="12">
        <f t="shared" si="24"/>
        <v>48.58724636822858</v>
      </c>
      <c r="L70" s="12">
        <f t="shared" si="24"/>
        <v>45.38503672039648</v>
      </c>
      <c r="M70" s="12">
        <f t="shared" si="24"/>
        <v>40.97213369895438</v>
      </c>
      <c r="N70" s="12">
        <f t="shared" si="24"/>
        <v>35.29758226101234</v>
      </c>
      <c r="O70" s="12">
        <f t="shared" si="24"/>
        <v>28.371227798471928</v>
      </c>
      <c r="P70" s="12">
        <f t="shared" si="24"/>
        <v>20.28396757641721</v>
      </c>
      <c r="Q70" s="12">
        <f t="shared" si="24"/>
        <v>11.228159939898738</v>
      </c>
      <c r="R70" s="12">
        <f t="shared" si="24"/>
        <v>1.5156794849186497</v>
      </c>
      <c r="S70" s="12">
        <f t="shared" si="24"/>
        <v>-8.40992194974774</v>
      </c>
      <c r="T70" s="12">
        <f t="shared" si="24"/>
        <v>-17.971712092603752</v>
      </c>
      <c r="U70" s="12">
        <f t="shared" si="24"/>
        <v>-26.47349536371702</v>
      </c>
      <c r="V70" s="12">
        <f t="shared" si="24"/>
        <v>-33.13535675231149</v>
      </c>
      <c r="W70" s="12">
        <f t="shared" si="24"/>
        <v>-37.155487921031394</v>
      </c>
      <c r="X70" s="12">
        <f t="shared" si="24"/>
        <v>-37.80089212265321</v>
      </c>
      <c r="Y70" s="12">
        <f t="shared" si="24"/>
        <v>-34.525304342162656</v>
      </c>
      <c r="Z70" s="12">
        <f t="shared" si="24"/>
        <v>-27.106097253205512</v>
      </c>
    </row>
    <row r="71" spans="1:26" ht="12.75">
      <c r="A71" s="7" t="s">
        <v>46</v>
      </c>
      <c r="B71" s="12">
        <f aca="true" t="shared" si="25" ref="B71:Z71">$S9-B$69</f>
        <v>17.16333380139605</v>
      </c>
      <c r="C71" s="12">
        <f t="shared" si="25"/>
        <v>20.43955801548713</v>
      </c>
      <c r="D71" s="12">
        <f t="shared" si="25"/>
        <v>24.165646833872405</v>
      </c>
      <c r="E71" s="12">
        <f t="shared" si="25"/>
        <v>28.359979062060802</v>
      </c>
      <c r="F71" s="12">
        <f t="shared" si="25"/>
        <v>33.02845090283938</v>
      </c>
      <c r="G71" s="12">
        <f t="shared" si="25"/>
        <v>38.15990365999926</v>
      </c>
      <c r="H71" s="12">
        <f t="shared" si="25"/>
        <v>43.72088808373865</v>
      </c>
      <c r="I71" s="12">
        <f t="shared" si="25"/>
        <v>49.64991139018696</v>
      </c>
      <c r="J71" s="12">
        <f t="shared" si="25"/>
        <v>55.851444569552456</v>
      </c>
      <c r="K71" s="12">
        <f t="shared" si="25"/>
        <v>62.19014076464352</v>
      </c>
      <c r="L71" s="12">
        <f t="shared" si="25"/>
        <v>68.48593102207818</v>
      </c>
      <c r="M71" s="12">
        <f t="shared" si="25"/>
        <v>74.51091547106542</v>
      </c>
      <c r="N71" s="12">
        <f t="shared" si="25"/>
        <v>79.98923889113965</v>
      </c>
      <c r="O71" s="12">
        <f t="shared" si="25"/>
        <v>84.60139672266396</v>
      </c>
      <c r="P71" s="12">
        <f t="shared" si="25"/>
        <v>87.99460670163987</v>
      </c>
      <c r="Q71" s="12">
        <f t="shared" si="25"/>
        <v>89.80092257445861</v>
      </c>
      <c r="R71" s="12">
        <f t="shared" si="25"/>
        <v>89.66455225889831</v>
      </c>
      <c r="S71" s="12">
        <f t="shared" si="25"/>
        <v>87.2792420166526</v>
      </c>
      <c r="T71" s="12">
        <f t="shared" si="25"/>
        <v>82.43545906175197</v>
      </c>
      <c r="U71" s="12">
        <f t="shared" si="25"/>
        <v>75.07532390740315</v>
      </c>
      <c r="V71" s="12">
        <f t="shared" si="25"/>
        <v>65.35075277145012</v>
      </c>
      <c r="W71" s="12">
        <f t="shared" si="25"/>
        <v>53.67714736855672</v>
      </c>
      <c r="X71" s="12">
        <f t="shared" si="25"/>
        <v>40.771517409946014</v>
      </c>
      <c r="Y71" s="12">
        <f t="shared" si="25"/>
        <v>27.66076416647011</v>
      </c>
      <c r="Z71" s="12">
        <f t="shared" si="25"/>
        <v>15.644010318933425</v>
      </c>
    </row>
    <row r="72" spans="1:26" ht="12.75">
      <c r="A72" s="7" t="s">
        <v>47</v>
      </c>
      <c r="B72" s="12">
        <f aca="true" t="shared" si="26" ref="B72:Z72">$S10-B$70</f>
        <v>-35.357036286254264</v>
      </c>
      <c r="C72" s="12">
        <f t="shared" si="26"/>
        <v>-37.70656029824754</v>
      </c>
      <c r="D72" s="12">
        <f t="shared" si="26"/>
        <v>-39.886460461528415</v>
      </c>
      <c r="E72" s="12">
        <f t="shared" si="26"/>
        <v>-41.810401853904075</v>
      </c>
      <c r="F72" s="12">
        <f t="shared" si="26"/>
        <v>-43.37835880037733</v>
      </c>
      <c r="G72" s="12">
        <f t="shared" si="26"/>
        <v>-44.47710739312426</v>
      </c>
      <c r="H72" s="12">
        <f t="shared" si="26"/>
        <v>-44.981817134323045</v>
      </c>
      <c r="I72" s="12">
        <f t="shared" si="26"/>
        <v>-44.75911442447683</v>
      </c>
      <c r="J72" s="12">
        <f t="shared" si="26"/>
        <v>-43.67202938671308</v>
      </c>
      <c r="K72" s="12">
        <f t="shared" si="26"/>
        <v>-41.58724636822858</v>
      </c>
      <c r="L72" s="12">
        <f t="shared" si="26"/>
        <v>-38.38503672039648</v>
      </c>
      <c r="M72" s="12">
        <f t="shared" si="26"/>
        <v>-33.97213369895438</v>
      </c>
      <c r="N72" s="12">
        <f t="shared" si="26"/>
        <v>-28.297582261012337</v>
      </c>
      <c r="O72" s="12">
        <f t="shared" si="26"/>
        <v>-21.371227798471928</v>
      </c>
      <c r="P72" s="12">
        <f t="shared" si="26"/>
        <v>-13.283967576417211</v>
      </c>
      <c r="Q72" s="12">
        <f t="shared" si="26"/>
        <v>-4.228159939898738</v>
      </c>
      <c r="R72" s="12">
        <f t="shared" si="26"/>
        <v>5.48432051508135</v>
      </c>
      <c r="S72" s="12">
        <f t="shared" si="26"/>
        <v>15.40992194974774</v>
      </c>
      <c r="T72" s="12">
        <f t="shared" si="26"/>
        <v>24.971712092603752</v>
      </c>
      <c r="U72" s="12">
        <f t="shared" si="26"/>
        <v>33.47349536371702</v>
      </c>
      <c r="V72" s="12">
        <f t="shared" si="26"/>
        <v>40.13535675231149</v>
      </c>
      <c r="W72" s="12">
        <f t="shared" si="26"/>
        <v>44.155487921031394</v>
      </c>
      <c r="X72" s="12">
        <f t="shared" si="26"/>
        <v>44.80089212265321</v>
      </c>
      <c r="Y72" s="12">
        <f t="shared" si="26"/>
        <v>41.525304342162656</v>
      </c>
      <c r="Z72" s="12">
        <f t="shared" si="26"/>
        <v>34.10609725320551</v>
      </c>
    </row>
    <row r="73" spans="1:26" ht="12.75">
      <c r="A73" s="7" t="s">
        <v>48</v>
      </c>
      <c r="B73" s="12">
        <f aca="true" t="shared" si="27" ref="B73:Z73">SQRT(POWER(B$71,2)+POWER(B$72,2))</f>
        <v>39.30267220082681</v>
      </c>
      <c r="C73" s="12">
        <f t="shared" si="27"/>
        <v>42.89009467690462</v>
      </c>
      <c r="D73" s="12">
        <f t="shared" si="27"/>
        <v>46.635911217092314</v>
      </c>
      <c r="E73" s="12">
        <f t="shared" si="27"/>
        <v>50.521263994336806</v>
      </c>
      <c r="F73" s="12">
        <f t="shared" si="27"/>
        <v>54.52119387225068</v>
      </c>
      <c r="G73" s="12">
        <f t="shared" si="27"/>
        <v>58.60368016942223</v>
      </c>
      <c r="H73" s="12">
        <f t="shared" si="27"/>
        <v>62.728621278778945</v>
      </c>
      <c r="I73" s="12">
        <f t="shared" si="27"/>
        <v>66.84678021503224</v>
      </c>
      <c r="J73" s="12">
        <f t="shared" si="27"/>
        <v>70.89873067453127</v>
      </c>
      <c r="K73" s="12">
        <f t="shared" si="27"/>
        <v>74.81385345521187</v>
      </c>
      <c r="L73" s="12">
        <f t="shared" si="27"/>
        <v>78.5094503355299</v>
      </c>
      <c r="M73" s="12">
        <f t="shared" si="27"/>
        <v>81.89006284278874</v>
      </c>
      <c r="N73" s="12">
        <f t="shared" si="27"/>
        <v>84.84710661067099</v>
      </c>
      <c r="O73" s="12">
        <f t="shared" si="27"/>
        <v>87.25895773523631</v>
      </c>
      <c r="P73" s="12">
        <f t="shared" si="27"/>
        <v>88.99165468260261</v>
      </c>
      <c r="Q73" s="12">
        <f t="shared" si="27"/>
        <v>89.90040618207058</v>
      </c>
      <c r="R73" s="12">
        <f t="shared" si="27"/>
        <v>89.83211955253448</v>
      </c>
      <c r="S73" s="12">
        <f t="shared" si="27"/>
        <v>88.62918132025555</v>
      </c>
      <c r="T73" s="12">
        <f t="shared" si="27"/>
        <v>86.13472769770435</v>
      </c>
      <c r="U73" s="12">
        <f t="shared" si="27"/>
        <v>82.1996298754823</v>
      </c>
      <c r="V73" s="12">
        <f t="shared" si="27"/>
        <v>76.69137988998835</v>
      </c>
      <c r="W73" s="12">
        <f t="shared" si="27"/>
        <v>69.50498732587543</v>
      </c>
      <c r="X73" s="12">
        <f t="shared" si="27"/>
        <v>60.575874462488294</v>
      </c>
      <c r="Y73" s="12">
        <f t="shared" si="27"/>
        <v>49.894576608909205</v>
      </c>
      <c r="Z73" s="12">
        <f t="shared" si="27"/>
        <v>37.5228054482072</v>
      </c>
    </row>
    <row r="74" spans="1:26" ht="12.75">
      <c r="A74" s="7" t="s">
        <v>49</v>
      </c>
      <c r="B74" s="12">
        <f aca="true" t="shared" si="28" ref="B74:Z74">(-1)*($S9-$J7)*SIN(B$27)-($S10-$J8)*COS(B$27)</f>
        <v>-35.357036286254264</v>
      </c>
      <c r="C74" s="12">
        <f t="shared" si="28"/>
        <v>-37.70656029824754</v>
      </c>
      <c r="D74" s="12">
        <f t="shared" si="28"/>
        <v>-39.886460461528415</v>
      </c>
      <c r="E74" s="12">
        <f t="shared" si="28"/>
        <v>-41.810401853904075</v>
      </c>
      <c r="F74" s="12">
        <f t="shared" si="28"/>
        <v>-43.37835880037733</v>
      </c>
      <c r="G74" s="12">
        <f t="shared" si="28"/>
        <v>-44.47710739312426</v>
      </c>
      <c r="H74" s="12">
        <f t="shared" si="28"/>
        <v>-44.981817134323045</v>
      </c>
      <c r="I74" s="12">
        <f t="shared" si="28"/>
        <v>-44.75911442447683</v>
      </c>
      <c r="J74" s="12">
        <f t="shared" si="28"/>
        <v>-43.67202938671308</v>
      </c>
      <c r="K74" s="12">
        <f t="shared" si="28"/>
        <v>-41.58724636822858</v>
      </c>
      <c r="L74" s="12">
        <f t="shared" si="28"/>
        <v>-38.38503672039648</v>
      </c>
      <c r="M74" s="12">
        <f t="shared" si="28"/>
        <v>-33.97213369895438</v>
      </c>
      <c r="N74" s="12">
        <f t="shared" si="28"/>
        <v>-28.297582261012337</v>
      </c>
      <c r="O74" s="12">
        <f t="shared" si="28"/>
        <v>-21.371227798471928</v>
      </c>
      <c r="P74" s="12">
        <f t="shared" si="28"/>
        <v>-13.283967576417211</v>
      </c>
      <c r="Q74" s="12">
        <f t="shared" si="28"/>
        <v>-4.228159939898737</v>
      </c>
      <c r="R74" s="12">
        <f t="shared" si="28"/>
        <v>5.48432051508135</v>
      </c>
      <c r="S74" s="12">
        <f t="shared" si="28"/>
        <v>15.40992194974774</v>
      </c>
      <c r="T74" s="12">
        <f t="shared" si="28"/>
        <v>24.971712092603752</v>
      </c>
      <c r="U74" s="12">
        <f t="shared" si="28"/>
        <v>33.47349536371702</v>
      </c>
      <c r="V74" s="12">
        <f t="shared" si="28"/>
        <v>40.13535675231149</v>
      </c>
      <c r="W74" s="12">
        <f t="shared" si="28"/>
        <v>44.155487921031394</v>
      </c>
      <c r="X74" s="12">
        <f t="shared" si="28"/>
        <v>44.80089212265321</v>
      </c>
      <c r="Y74" s="12">
        <f t="shared" si="28"/>
        <v>41.525304342162656</v>
      </c>
      <c r="Z74" s="12">
        <f t="shared" si="28"/>
        <v>34.10609725320551</v>
      </c>
    </row>
    <row r="75" spans="1:26" ht="12.75">
      <c r="A75" s="7" t="s">
        <v>50</v>
      </c>
      <c r="B75" s="12">
        <f aca="true" t="shared" si="29" ref="B75:Z75">(-1)*($S9-$J7)*COS(B$27)+($S10-$J8)*SIN(B$27)</f>
        <v>-27.836666198603947</v>
      </c>
      <c r="C75" s="12">
        <f t="shared" si="29"/>
        <v>-24.56044198451287</v>
      </c>
      <c r="D75" s="12">
        <f t="shared" si="29"/>
        <v>-20.834353166127595</v>
      </c>
      <c r="E75" s="12">
        <f t="shared" si="29"/>
        <v>-16.640020937939198</v>
      </c>
      <c r="F75" s="12">
        <f t="shared" si="29"/>
        <v>-11.971549097160617</v>
      </c>
      <c r="G75" s="12">
        <f t="shared" si="29"/>
        <v>-6.840096340000738</v>
      </c>
      <c r="H75" s="12">
        <f t="shared" si="29"/>
        <v>-1.2791119162613522</v>
      </c>
      <c r="I75" s="12">
        <f t="shared" si="29"/>
        <v>4.649911390186957</v>
      </c>
      <c r="J75" s="12">
        <f t="shared" si="29"/>
        <v>10.851444569552456</v>
      </c>
      <c r="K75" s="12">
        <f t="shared" si="29"/>
        <v>17.190140764643523</v>
      </c>
      <c r="L75" s="12">
        <f t="shared" si="29"/>
        <v>23.48593102207818</v>
      </c>
      <c r="M75" s="12">
        <f t="shared" si="29"/>
        <v>29.51091547106542</v>
      </c>
      <c r="N75" s="12">
        <f t="shared" si="29"/>
        <v>34.98923889113966</v>
      </c>
      <c r="O75" s="12">
        <f t="shared" si="29"/>
        <v>39.60139672266397</v>
      </c>
      <c r="P75" s="12">
        <f t="shared" si="29"/>
        <v>42.994606701639874</v>
      </c>
      <c r="Q75" s="12">
        <f t="shared" si="29"/>
        <v>44.80092257445862</v>
      </c>
      <c r="R75" s="12">
        <f t="shared" si="29"/>
        <v>44.66455225889831</v>
      </c>
      <c r="S75" s="12">
        <f t="shared" si="29"/>
        <v>42.2792420166526</v>
      </c>
      <c r="T75" s="12">
        <f t="shared" si="29"/>
        <v>37.43545906175197</v>
      </c>
      <c r="U75" s="12">
        <f t="shared" si="29"/>
        <v>30.075323907403146</v>
      </c>
      <c r="V75" s="12">
        <f t="shared" si="29"/>
        <v>20.350752771450114</v>
      </c>
      <c r="W75" s="12">
        <f t="shared" si="29"/>
        <v>8.67714736855672</v>
      </c>
      <c r="X75" s="12">
        <f t="shared" si="29"/>
        <v>-4.228482590053983</v>
      </c>
      <c r="Y75" s="12">
        <f t="shared" si="29"/>
        <v>-17.33923583352989</v>
      </c>
      <c r="Z75" s="12">
        <f t="shared" si="29"/>
        <v>-29.355989681066575</v>
      </c>
    </row>
    <row r="76" spans="1:26" ht="12.75">
      <c r="A76" s="7" t="s">
        <v>51</v>
      </c>
      <c r="B76" s="12">
        <f aca="true" t="shared" si="30" ref="B76:Z76">($S9-$J7)*COS(B$27)-($S10-$J8)*SIN(B$27)</f>
        <v>27.836666198603947</v>
      </c>
      <c r="C76" s="12">
        <f t="shared" si="30"/>
        <v>24.56044198451287</v>
      </c>
      <c r="D76" s="12">
        <f t="shared" si="30"/>
        <v>20.834353166127595</v>
      </c>
      <c r="E76" s="12">
        <f t="shared" si="30"/>
        <v>16.640020937939198</v>
      </c>
      <c r="F76" s="12">
        <f t="shared" si="30"/>
        <v>11.971549097160617</v>
      </c>
      <c r="G76" s="12">
        <f t="shared" si="30"/>
        <v>6.840096340000738</v>
      </c>
      <c r="H76" s="12">
        <f t="shared" si="30"/>
        <v>1.2791119162613522</v>
      </c>
      <c r="I76" s="12">
        <f t="shared" si="30"/>
        <v>-4.649911390186957</v>
      </c>
      <c r="J76" s="12">
        <f t="shared" si="30"/>
        <v>-10.851444569552456</v>
      </c>
      <c r="K76" s="12">
        <f t="shared" si="30"/>
        <v>-17.190140764643523</v>
      </c>
      <c r="L76" s="12">
        <f t="shared" si="30"/>
        <v>-23.48593102207818</v>
      </c>
      <c r="M76" s="12">
        <f t="shared" si="30"/>
        <v>-29.51091547106542</v>
      </c>
      <c r="N76" s="12">
        <f t="shared" si="30"/>
        <v>-34.98923889113966</v>
      </c>
      <c r="O76" s="12">
        <f t="shared" si="30"/>
        <v>-39.60139672266397</v>
      </c>
      <c r="P76" s="12">
        <f t="shared" si="30"/>
        <v>-42.994606701639874</v>
      </c>
      <c r="Q76" s="12">
        <f t="shared" si="30"/>
        <v>-44.80092257445862</v>
      </c>
      <c r="R76" s="12">
        <f t="shared" si="30"/>
        <v>-44.66455225889831</v>
      </c>
      <c r="S76" s="12">
        <f t="shared" si="30"/>
        <v>-42.2792420166526</v>
      </c>
      <c r="T76" s="12">
        <f t="shared" si="30"/>
        <v>-37.43545906175197</v>
      </c>
      <c r="U76" s="12">
        <f t="shared" si="30"/>
        <v>-30.075323907403146</v>
      </c>
      <c r="V76" s="12">
        <f t="shared" si="30"/>
        <v>-20.350752771450114</v>
      </c>
      <c r="W76" s="12">
        <f t="shared" si="30"/>
        <v>-8.67714736855672</v>
      </c>
      <c r="X76" s="12">
        <f t="shared" si="30"/>
        <v>4.228482590053983</v>
      </c>
      <c r="Y76" s="12">
        <f t="shared" si="30"/>
        <v>17.33923583352989</v>
      </c>
      <c r="Z76" s="12">
        <f t="shared" si="30"/>
        <v>29.355989681066575</v>
      </c>
    </row>
    <row r="77" spans="1:26" ht="12.75">
      <c r="A77" s="7" t="s">
        <v>52</v>
      </c>
      <c r="B77" s="12">
        <f aca="true" t="shared" si="31" ref="B77:Z77">(-1)*($S9-$J7)*SIN(B$27)-($S10-$J8)*COS(B$27)</f>
        <v>-35.357036286254264</v>
      </c>
      <c r="C77" s="12">
        <f t="shared" si="31"/>
        <v>-37.70656029824754</v>
      </c>
      <c r="D77" s="12">
        <f t="shared" si="31"/>
        <v>-39.886460461528415</v>
      </c>
      <c r="E77" s="12">
        <f t="shared" si="31"/>
        <v>-41.810401853904075</v>
      </c>
      <c r="F77" s="12">
        <f t="shared" si="31"/>
        <v>-43.37835880037733</v>
      </c>
      <c r="G77" s="12">
        <f t="shared" si="31"/>
        <v>-44.47710739312426</v>
      </c>
      <c r="H77" s="12">
        <f t="shared" si="31"/>
        <v>-44.981817134323045</v>
      </c>
      <c r="I77" s="12">
        <f t="shared" si="31"/>
        <v>-44.75911442447683</v>
      </c>
      <c r="J77" s="12">
        <f t="shared" si="31"/>
        <v>-43.67202938671308</v>
      </c>
      <c r="K77" s="12">
        <f t="shared" si="31"/>
        <v>-41.58724636822858</v>
      </c>
      <c r="L77" s="12">
        <f t="shared" si="31"/>
        <v>-38.38503672039648</v>
      </c>
      <c r="M77" s="12">
        <f t="shared" si="31"/>
        <v>-33.97213369895438</v>
      </c>
      <c r="N77" s="12">
        <f t="shared" si="31"/>
        <v>-28.297582261012337</v>
      </c>
      <c r="O77" s="12">
        <f t="shared" si="31"/>
        <v>-21.371227798471928</v>
      </c>
      <c r="P77" s="12">
        <f t="shared" si="31"/>
        <v>-13.283967576417211</v>
      </c>
      <c r="Q77" s="12">
        <f t="shared" si="31"/>
        <v>-4.228159939898737</v>
      </c>
      <c r="R77" s="12">
        <f t="shared" si="31"/>
        <v>5.48432051508135</v>
      </c>
      <c r="S77" s="12">
        <f t="shared" si="31"/>
        <v>15.40992194974774</v>
      </c>
      <c r="T77" s="12">
        <f t="shared" si="31"/>
        <v>24.971712092603752</v>
      </c>
      <c r="U77" s="12">
        <f t="shared" si="31"/>
        <v>33.47349536371702</v>
      </c>
      <c r="V77" s="12">
        <f t="shared" si="31"/>
        <v>40.13535675231149</v>
      </c>
      <c r="W77" s="12">
        <f t="shared" si="31"/>
        <v>44.155487921031394</v>
      </c>
      <c r="X77" s="12">
        <f t="shared" si="31"/>
        <v>44.80089212265321</v>
      </c>
      <c r="Y77" s="12">
        <f t="shared" si="31"/>
        <v>41.525304342162656</v>
      </c>
      <c r="Z77" s="12">
        <f t="shared" si="31"/>
        <v>34.10609725320551</v>
      </c>
    </row>
    <row r="78" spans="1:26" ht="12.75">
      <c r="A78" s="7" t="s">
        <v>53</v>
      </c>
      <c r="B78" s="12">
        <f aca="true" t="shared" si="32" ref="B78:Z78">SQRT(POWER(B$74,2)+POWER(B$76,2))</f>
        <v>45</v>
      </c>
      <c r="C78" s="12">
        <f t="shared" si="32"/>
        <v>45</v>
      </c>
      <c r="D78" s="12">
        <f t="shared" si="32"/>
        <v>45.00000000000001</v>
      </c>
      <c r="E78" s="12">
        <f t="shared" si="32"/>
        <v>45</v>
      </c>
      <c r="F78" s="12">
        <f t="shared" si="32"/>
        <v>45</v>
      </c>
      <c r="G78" s="12">
        <f t="shared" si="32"/>
        <v>45</v>
      </c>
      <c r="H78" s="12">
        <f t="shared" si="32"/>
        <v>45</v>
      </c>
      <c r="I78" s="12">
        <f t="shared" si="32"/>
        <v>45</v>
      </c>
      <c r="J78" s="12">
        <f t="shared" si="32"/>
        <v>45</v>
      </c>
      <c r="K78" s="12">
        <f t="shared" si="32"/>
        <v>45</v>
      </c>
      <c r="L78" s="12">
        <f t="shared" si="32"/>
        <v>45</v>
      </c>
      <c r="M78" s="12">
        <f t="shared" si="32"/>
        <v>45</v>
      </c>
      <c r="N78" s="12">
        <f t="shared" si="32"/>
        <v>45</v>
      </c>
      <c r="O78" s="12">
        <f t="shared" si="32"/>
        <v>45</v>
      </c>
      <c r="P78" s="12">
        <f t="shared" si="32"/>
        <v>45</v>
      </c>
      <c r="Q78" s="12">
        <f t="shared" si="32"/>
        <v>45</v>
      </c>
      <c r="R78" s="12">
        <f t="shared" si="32"/>
        <v>45.00000000000001</v>
      </c>
      <c r="S78" s="12">
        <f t="shared" si="32"/>
        <v>45</v>
      </c>
      <c r="T78" s="12">
        <f t="shared" si="32"/>
        <v>45</v>
      </c>
      <c r="U78" s="12">
        <f t="shared" si="32"/>
        <v>45</v>
      </c>
      <c r="V78" s="12">
        <f t="shared" si="32"/>
        <v>45</v>
      </c>
      <c r="W78" s="12">
        <f t="shared" si="32"/>
        <v>45</v>
      </c>
      <c r="X78" s="12">
        <f t="shared" si="32"/>
        <v>45</v>
      </c>
      <c r="Y78" s="12">
        <f t="shared" si="32"/>
        <v>45</v>
      </c>
      <c r="Z78" s="12">
        <f t="shared" si="32"/>
        <v>45</v>
      </c>
    </row>
    <row r="79" spans="1:26" ht="12.75">
      <c r="A79" s="7" t="s">
        <v>54</v>
      </c>
      <c r="B79" s="12">
        <f aca="true" t="shared" si="33" ref="B79:Z79">SQRT(POWER(B$75,2)+POWER(B$77,2))</f>
        <v>45</v>
      </c>
      <c r="C79" s="12">
        <f t="shared" si="33"/>
        <v>45</v>
      </c>
      <c r="D79" s="12">
        <f t="shared" si="33"/>
        <v>45.00000000000001</v>
      </c>
      <c r="E79" s="12">
        <f t="shared" si="33"/>
        <v>45</v>
      </c>
      <c r="F79" s="12">
        <f t="shared" si="33"/>
        <v>45</v>
      </c>
      <c r="G79" s="12">
        <f t="shared" si="33"/>
        <v>45</v>
      </c>
      <c r="H79" s="12">
        <f t="shared" si="33"/>
        <v>45</v>
      </c>
      <c r="I79" s="12">
        <f t="shared" si="33"/>
        <v>45</v>
      </c>
      <c r="J79" s="12">
        <f t="shared" si="33"/>
        <v>45</v>
      </c>
      <c r="K79" s="12">
        <f t="shared" si="33"/>
        <v>45</v>
      </c>
      <c r="L79" s="12">
        <f t="shared" si="33"/>
        <v>45</v>
      </c>
      <c r="M79" s="12">
        <f t="shared" si="33"/>
        <v>45</v>
      </c>
      <c r="N79" s="12">
        <f t="shared" si="33"/>
        <v>45</v>
      </c>
      <c r="O79" s="12">
        <f t="shared" si="33"/>
        <v>45</v>
      </c>
      <c r="P79" s="12">
        <f t="shared" si="33"/>
        <v>45</v>
      </c>
      <c r="Q79" s="12">
        <f t="shared" si="33"/>
        <v>45</v>
      </c>
      <c r="R79" s="12">
        <f t="shared" si="33"/>
        <v>45.00000000000001</v>
      </c>
      <c r="S79" s="12">
        <f t="shared" si="33"/>
        <v>45</v>
      </c>
      <c r="T79" s="12">
        <f t="shared" si="33"/>
        <v>45</v>
      </c>
      <c r="U79" s="12">
        <f t="shared" si="33"/>
        <v>45</v>
      </c>
      <c r="V79" s="12">
        <f t="shared" si="33"/>
        <v>45</v>
      </c>
      <c r="W79" s="12">
        <f t="shared" si="33"/>
        <v>45</v>
      </c>
      <c r="X79" s="12">
        <f t="shared" si="33"/>
        <v>45</v>
      </c>
      <c r="Y79" s="12">
        <f t="shared" si="33"/>
        <v>45</v>
      </c>
      <c r="Z79" s="12">
        <f t="shared" si="33"/>
        <v>45</v>
      </c>
    </row>
    <row r="80" spans="1:26" ht="12.75">
      <c r="A80" s="7" t="s">
        <v>55</v>
      </c>
      <c r="B80" s="12">
        <f aca="true" t="shared" si="34" ref="B80:Z80">ABS(B$74*B$75+B$76*B$77)/B$78</f>
        <v>0</v>
      </c>
      <c r="C80" s="12">
        <f t="shared" si="34"/>
        <v>0</v>
      </c>
      <c r="D80" s="12">
        <f t="shared" si="34"/>
        <v>0</v>
      </c>
      <c r="E80" s="12">
        <f t="shared" si="34"/>
        <v>0</v>
      </c>
      <c r="F80" s="12">
        <f t="shared" si="34"/>
        <v>0</v>
      </c>
      <c r="G80" s="12">
        <f t="shared" si="34"/>
        <v>0</v>
      </c>
      <c r="H80" s="12">
        <f t="shared" si="34"/>
        <v>0</v>
      </c>
      <c r="I80" s="12">
        <f t="shared" si="34"/>
        <v>0</v>
      </c>
      <c r="J80" s="12">
        <f t="shared" si="34"/>
        <v>0</v>
      </c>
      <c r="K80" s="12">
        <f t="shared" si="34"/>
        <v>0</v>
      </c>
      <c r="L80" s="12">
        <f t="shared" si="34"/>
        <v>0</v>
      </c>
      <c r="M80" s="12">
        <f t="shared" si="34"/>
        <v>0</v>
      </c>
      <c r="N80" s="12">
        <f t="shared" si="34"/>
        <v>0</v>
      </c>
      <c r="O80" s="12">
        <f t="shared" si="34"/>
        <v>0</v>
      </c>
      <c r="P80" s="12">
        <f t="shared" si="34"/>
        <v>0</v>
      </c>
      <c r="Q80" s="12">
        <f t="shared" si="34"/>
        <v>0</v>
      </c>
      <c r="R80" s="12">
        <f t="shared" si="34"/>
        <v>0</v>
      </c>
      <c r="S80" s="12">
        <f t="shared" si="34"/>
        <v>0</v>
      </c>
      <c r="T80" s="12">
        <f t="shared" si="34"/>
        <v>0</v>
      </c>
      <c r="U80" s="12">
        <f t="shared" si="34"/>
        <v>0</v>
      </c>
      <c r="V80" s="12">
        <f t="shared" si="34"/>
        <v>0</v>
      </c>
      <c r="W80" s="12">
        <f t="shared" si="34"/>
        <v>0</v>
      </c>
      <c r="X80" s="12">
        <f t="shared" si="34"/>
        <v>0</v>
      </c>
      <c r="Y80" s="12">
        <f t="shared" si="34"/>
        <v>0</v>
      </c>
      <c r="Z80" s="12">
        <f t="shared" si="34"/>
        <v>0</v>
      </c>
    </row>
    <row r="81" spans="1:26" ht="12.75">
      <c r="A81" s="7" t="s">
        <v>56</v>
      </c>
      <c r="B81" s="12">
        <f aca="true" t="shared" si="35" ref="B81:Z81">SQRT(POWER(B$79,2)-POWER(B$80,2))</f>
        <v>45</v>
      </c>
      <c r="C81" s="12">
        <f t="shared" si="35"/>
        <v>45</v>
      </c>
      <c r="D81" s="12">
        <f t="shared" si="35"/>
        <v>45.00000000000001</v>
      </c>
      <c r="E81" s="12">
        <f t="shared" si="35"/>
        <v>45</v>
      </c>
      <c r="F81" s="12">
        <f t="shared" si="35"/>
        <v>45</v>
      </c>
      <c r="G81" s="12">
        <f t="shared" si="35"/>
        <v>45</v>
      </c>
      <c r="H81" s="12">
        <f t="shared" si="35"/>
        <v>45</v>
      </c>
      <c r="I81" s="12">
        <f t="shared" si="35"/>
        <v>45</v>
      </c>
      <c r="J81" s="12">
        <f t="shared" si="35"/>
        <v>45</v>
      </c>
      <c r="K81" s="12">
        <f t="shared" si="35"/>
        <v>45</v>
      </c>
      <c r="L81" s="12">
        <f t="shared" si="35"/>
        <v>45</v>
      </c>
      <c r="M81" s="12">
        <f t="shared" si="35"/>
        <v>45</v>
      </c>
      <c r="N81" s="12">
        <f t="shared" si="35"/>
        <v>45</v>
      </c>
      <c r="O81" s="12">
        <f t="shared" si="35"/>
        <v>45</v>
      </c>
      <c r="P81" s="12">
        <f t="shared" si="35"/>
        <v>45</v>
      </c>
      <c r="Q81" s="12">
        <f t="shared" si="35"/>
        <v>45</v>
      </c>
      <c r="R81" s="12">
        <f t="shared" si="35"/>
        <v>45.00000000000001</v>
      </c>
      <c r="S81" s="12">
        <f t="shared" si="35"/>
        <v>45</v>
      </c>
      <c r="T81" s="12">
        <f t="shared" si="35"/>
        <v>45</v>
      </c>
      <c r="U81" s="12">
        <f t="shared" si="35"/>
        <v>45</v>
      </c>
      <c r="V81" s="12">
        <f t="shared" si="35"/>
        <v>45</v>
      </c>
      <c r="W81" s="12">
        <f t="shared" si="35"/>
        <v>45</v>
      </c>
      <c r="X81" s="12">
        <f t="shared" si="35"/>
        <v>45</v>
      </c>
      <c r="Y81" s="12">
        <f t="shared" si="35"/>
        <v>45</v>
      </c>
      <c r="Z81" s="12">
        <f t="shared" si="35"/>
        <v>45</v>
      </c>
    </row>
    <row r="82" spans="1:26" ht="12.75">
      <c r="A82" s="7" t="s">
        <v>57</v>
      </c>
      <c r="B82" s="12">
        <f aca="true" t="shared" si="36" ref="B82:Z82">POWER(B$78,2)/B$81</f>
        <v>45</v>
      </c>
      <c r="C82" s="12">
        <f t="shared" si="36"/>
        <v>45</v>
      </c>
      <c r="D82" s="12">
        <f t="shared" si="36"/>
        <v>45.00000000000001</v>
      </c>
      <c r="E82" s="12">
        <f t="shared" si="36"/>
        <v>45</v>
      </c>
      <c r="F82" s="12">
        <f t="shared" si="36"/>
        <v>45</v>
      </c>
      <c r="G82" s="12">
        <f t="shared" si="36"/>
        <v>45</v>
      </c>
      <c r="H82" s="12">
        <f t="shared" si="36"/>
        <v>45</v>
      </c>
      <c r="I82" s="12">
        <f t="shared" si="36"/>
        <v>45</v>
      </c>
      <c r="J82" s="12">
        <f t="shared" si="36"/>
        <v>45</v>
      </c>
      <c r="K82" s="12">
        <f t="shared" si="36"/>
        <v>45</v>
      </c>
      <c r="L82" s="12">
        <f t="shared" si="36"/>
        <v>45</v>
      </c>
      <c r="M82" s="12">
        <f t="shared" si="36"/>
        <v>45</v>
      </c>
      <c r="N82" s="12">
        <f t="shared" si="36"/>
        <v>45</v>
      </c>
      <c r="O82" s="12">
        <f t="shared" si="36"/>
        <v>45</v>
      </c>
      <c r="P82" s="12">
        <f t="shared" si="36"/>
        <v>45</v>
      </c>
      <c r="Q82" s="12">
        <f t="shared" si="36"/>
        <v>45</v>
      </c>
      <c r="R82" s="12">
        <f t="shared" si="36"/>
        <v>45.00000000000001</v>
      </c>
      <c r="S82" s="12">
        <f t="shared" si="36"/>
        <v>45</v>
      </c>
      <c r="T82" s="12">
        <f t="shared" si="36"/>
        <v>45</v>
      </c>
      <c r="U82" s="12">
        <f t="shared" si="36"/>
        <v>45</v>
      </c>
      <c r="V82" s="12">
        <f t="shared" si="36"/>
        <v>45</v>
      </c>
      <c r="W82" s="12">
        <f t="shared" si="36"/>
        <v>45</v>
      </c>
      <c r="X82" s="12">
        <f t="shared" si="36"/>
        <v>45</v>
      </c>
      <c r="Y82" s="12">
        <f t="shared" si="36"/>
        <v>45</v>
      </c>
      <c r="Z82" s="12">
        <f t="shared" si="36"/>
        <v>45</v>
      </c>
    </row>
    <row r="83" ht="12.75">
      <c r="A83" s="7"/>
    </row>
    <row r="99" spans="1:26" ht="12.75">
      <c r="A99" s="13" t="s">
        <v>60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>
      <c r="A100" s="7"/>
    </row>
    <row r="101" spans="1:26" ht="12.75">
      <c r="A101" s="7" t="s">
        <v>44</v>
      </c>
      <c r="B101" s="12">
        <f aca="true" t="shared" si="37" ref="B101:Z101">$J7+($S7-$J7)*COS(B$27)-($S8-$J8)*SIN(B$27)</f>
        <v>7.167119335281118</v>
      </c>
      <c r="C101" s="12">
        <f t="shared" si="37"/>
        <v>7.292135962527437</v>
      </c>
      <c r="D101" s="12">
        <f t="shared" si="37"/>
        <v>7.423380162120019</v>
      </c>
      <c r="E101" s="12">
        <f t="shared" si="37"/>
        <v>7.559341798132553</v>
      </c>
      <c r="F101" s="12">
        <f t="shared" si="37"/>
        <v>7.697929104515927</v>
      </c>
      <c r="G101" s="12">
        <f t="shared" si="37"/>
        <v>7.8363780234027445</v>
      </c>
      <c r="H101" s="12">
        <f t="shared" si="37"/>
        <v>7.971171227068037</v>
      </c>
      <c r="I101" s="12">
        <f t="shared" si="37"/>
        <v>8.097978351436973</v>
      </c>
      <c r="J101" s="12">
        <f t="shared" si="37"/>
        <v>8.211632754583679</v>
      </c>
      <c r="K101" s="12">
        <f t="shared" si="37"/>
        <v>8.306164158508269</v>
      </c>
      <c r="L101" s="12">
        <f t="shared" si="37"/>
        <v>8.374910394277215</v>
      </c>
      <c r="M101" s="12">
        <f t="shared" si="37"/>
        <v>8.41073442600044</v>
      </c>
      <c r="N101" s="12">
        <f t="shared" si="37"/>
        <v>8.406373803381156</v>
      </c>
      <c r="O101" s="12">
        <f t="shared" si="37"/>
        <v>8.354947211580798</v>
      </c>
      <c r="P101" s="12">
        <f t="shared" si="37"/>
        <v>8.250634983956823</v>
      </c>
      <c r="Q101" s="12">
        <f t="shared" si="37"/>
        <v>8.08953516698572</v>
      </c>
      <c r="R101" s="12">
        <f t="shared" si="37"/>
        <v>7.870671816529266</v>
      </c>
      <c r="S101" s="12">
        <f t="shared" si="37"/>
        <v>7.597096001486775</v>
      </c>
      <c r="T101" s="12">
        <f t="shared" si="37"/>
        <v>7.27697215486996</v>
      </c>
      <c r="U101" s="12">
        <f t="shared" si="37"/>
        <v>6.92448507874858</v>
      </c>
      <c r="V101" s="12">
        <f t="shared" si="37"/>
        <v>6.5603421337586365</v>
      </c>
      <c r="W101" s="12">
        <f t="shared" si="37"/>
        <v>6.21159243216723</v>
      </c>
      <c r="X101" s="12">
        <f t="shared" si="37"/>
        <v>5.910458339717618</v>
      </c>
      <c r="Y101" s="12">
        <f t="shared" si="37"/>
        <v>5.691899107206832</v>
      </c>
      <c r="Z101" s="12">
        <f t="shared" si="37"/>
        <v>5.589731401460621</v>
      </c>
    </row>
    <row r="102" spans="1:26" ht="12.75">
      <c r="A102" s="7" t="s">
        <v>45</v>
      </c>
      <c r="B102" s="12">
        <f aca="true" t="shared" si="38" ref="B102:Z102">$J8+($S7-$J7)*SIN(B$27)+($S8-$J8)*COS(B$27)</f>
        <v>5.595695500336484</v>
      </c>
      <c r="C102" s="12">
        <f t="shared" si="38"/>
        <v>5.61628883816088</v>
      </c>
      <c r="D102" s="12">
        <f t="shared" si="38"/>
        <v>5.650648586052089</v>
      </c>
      <c r="E102" s="12">
        <f t="shared" si="38"/>
        <v>5.701101715736816</v>
      </c>
      <c r="F102" s="12">
        <f t="shared" si="38"/>
        <v>5.770002046721379</v>
      </c>
      <c r="G102" s="12">
        <f t="shared" si="38"/>
        <v>5.859617694819445</v>
      </c>
      <c r="H102" s="12">
        <f t="shared" si="38"/>
        <v>5.971979354431458</v>
      </c>
      <c r="I102" s="12">
        <f t="shared" si="38"/>
        <v>6.108684377015781</v>
      </c>
      <c r="J102" s="12">
        <f t="shared" si="38"/>
        <v>6.270653670729764</v>
      </c>
      <c r="K102" s="12">
        <f t="shared" si="38"/>
        <v>6.45784209769811</v>
      </c>
      <c r="L102" s="12">
        <f t="shared" si="38"/>
        <v>6.668908762259593</v>
      </c>
      <c r="M102" s="12">
        <f t="shared" si="38"/>
        <v>6.900861817158024</v>
      </c>
      <c r="N102" s="12">
        <f t="shared" si="38"/>
        <v>7.1487034806694965</v>
      </c>
      <c r="O102" s="12">
        <f t="shared" si="38"/>
        <v>7.405114864982045</v>
      </c>
      <c r="P102" s="12">
        <f t="shared" si="38"/>
        <v>7.660236425004948</v>
      </c>
      <c r="Q102" s="12">
        <f t="shared" si="38"/>
        <v>7.901616947434665</v>
      </c>
      <c r="R102" s="12">
        <f t="shared" si="38"/>
        <v>8.114419394977325</v>
      </c>
      <c r="S102" s="12">
        <f t="shared" si="38"/>
        <v>8.281981421475564</v>
      </c>
      <c r="T102" s="12">
        <f t="shared" si="38"/>
        <v>8.386826025652349</v>
      </c>
      <c r="U102" s="12">
        <f t="shared" si="38"/>
        <v>8.41219598380267</v>
      </c>
      <c r="V102" s="12">
        <f t="shared" si="38"/>
        <v>8.344135767194702</v>
      </c>
      <c r="W102" s="12">
        <f t="shared" si="38"/>
        <v>8.174058561990847</v>
      </c>
      <c r="X102" s="12">
        <f t="shared" si="38"/>
        <v>7.901609100724427</v>
      </c>
      <c r="Y102" s="12">
        <f t="shared" si="38"/>
        <v>7.537468189080728</v>
      </c>
      <c r="Z102" s="12">
        <f t="shared" si="38"/>
        <v>7.105557946047532</v>
      </c>
    </row>
    <row r="103" spans="1:26" ht="12.75">
      <c r="A103" s="7" t="s">
        <v>46</v>
      </c>
      <c r="B103" s="12">
        <f aca="true" t="shared" si="39" ref="B103:Z103">$S7-B$101</f>
        <v>-1.167119335281118</v>
      </c>
      <c r="C103" s="12">
        <f t="shared" si="39"/>
        <v>-1.2921359625274373</v>
      </c>
      <c r="D103" s="12">
        <f t="shared" si="39"/>
        <v>-1.4233801621200186</v>
      </c>
      <c r="E103" s="12">
        <f t="shared" si="39"/>
        <v>-1.5593417981325528</v>
      </c>
      <c r="F103" s="12">
        <f t="shared" si="39"/>
        <v>-1.6979291045159268</v>
      </c>
      <c r="G103" s="12">
        <f t="shared" si="39"/>
        <v>-1.8363780234027445</v>
      </c>
      <c r="H103" s="12">
        <f t="shared" si="39"/>
        <v>-1.9711712270680373</v>
      </c>
      <c r="I103" s="12">
        <f t="shared" si="39"/>
        <v>-2.097978351436973</v>
      </c>
      <c r="J103" s="12">
        <f t="shared" si="39"/>
        <v>-2.211632754583679</v>
      </c>
      <c r="K103" s="12">
        <f t="shared" si="39"/>
        <v>-2.3061641585082686</v>
      </c>
      <c r="L103" s="12">
        <f t="shared" si="39"/>
        <v>-2.374910394277215</v>
      </c>
      <c r="M103" s="12">
        <f t="shared" si="39"/>
        <v>-2.41073442600044</v>
      </c>
      <c r="N103" s="12">
        <f t="shared" si="39"/>
        <v>-2.4063738033811557</v>
      </c>
      <c r="O103" s="12">
        <f t="shared" si="39"/>
        <v>-2.3549472115807983</v>
      </c>
      <c r="P103" s="12">
        <f t="shared" si="39"/>
        <v>-2.2506349839568234</v>
      </c>
      <c r="Q103" s="12">
        <f t="shared" si="39"/>
        <v>-2.089535166985719</v>
      </c>
      <c r="R103" s="12">
        <f t="shared" si="39"/>
        <v>-1.8706718165292662</v>
      </c>
      <c r="S103" s="12">
        <f t="shared" si="39"/>
        <v>-1.5970960014867748</v>
      </c>
      <c r="T103" s="12">
        <f t="shared" si="39"/>
        <v>-1.2769721548699602</v>
      </c>
      <c r="U103" s="12">
        <f t="shared" si="39"/>
        <v>-0.9244850787485799</v>
      </c>
      <c r="V103" s="12">
        <f t="shared" si="39"/>
        <v>-0.5603421337586365</v>
      </c>
      <c r="W103" s="12">
        <f t="shared" si="39"/>
        <v>-0.21159243216722956</v>
      </c>
      <c r="X103" s="12">
        <f t="shared" si="39"/>
        <v>0.0895416602823822</v>
      </c>
      <c r="Y103" s="12">
        <f t="shared" si="39"/>
        <v>0.3081008927931679</v>
      </c>
      <c r="Z103" s="12">
        <f t="shared" si="39"/>
        <v>0.41026859853937925</v>
      </c>
    </row>
    <row r="104" spans="1:26" ht="12.75">
      <c r="A104" s="7" t="s">
        <v>47</v>
      </c>
      <c r="B104" s="12">
        <f aca="true" t="shared" si="40" ref="B104:Z104">$S8-B$102</f>
        <v>0.40430449966351567</v>
      </c>
      <c r="C104" s="12">
        <f t="shared" si="40"/>
        <v>0.3837111618391198</v>
      </c>
      <c r="D104" s="12">
        <f t="shared" si="40"/>
        <v>0.349351413947911</v>
      </c>
      <c r="E104" s="12">
        <f t="shared" si="40"/>
        <v>0.298898284263184</v>
      </c>
      <c r="F104" s="12">
        <f t="shared" si="40"/>
        <v>0.22999795327862138</v>
      </c>
      <c r="G104" s="12">
        <f t="shared" si="40"/>
        <v>0.14038230518055528</v>
      </c>
      <c r="H104" s="12">
        <f t="shared" si="40"/>
        <v>0.028020645568542335</v>
      </c>
      <c r="I104" s="12">
        <f t="shared" si="40"/>
        <v>-0.1086843770157806</v>
      </c>
      <c r="J104" s="12">
        <f t="shared" si="40"/>
        <v>-0.27065367072976443</v>
      </c>
      <c r="K104" s="12">
        <f t="shared" si="40"/>
        <v>-0.45784209769811035</v>
      </c>
      <c r="L104" s="12">
        <f t="shared" si="40"/>
        <v>-0.6689087622595933</v>
      </c>
      <c r="M104" s="12">
        <f t="shared" si="40"/>
        <v>-0.9008618171580238</v>
      </c>
      <c r="N104" s="12">
        <f t="shared" si="40"/>
        <v>-1.1487034806694965</v>
      </c>
      <c r="O104" s="12">
        <f t="shared" si="40"/>
        <v>-1.4051148649820453</v>
      </c>
      <c r="P104" s="12">
        <f t="shared" si="40"/>
        <v>-1.660236425004948</v>
      </c>
      <c r="Q104" s="12">
        <f t="shared" si="40"/>
        <v>-1.9016169474346647</v>
      </c>
      <c r="R104" s="12">
        <f t="shared" si="40"/>
        <v>-2.1144193949773253</v>
      </c>
      <c r="S104" s="12">
        <f t="shared" si="40"/>
        <v>-2.281981421475564</v>
      </c>
      <c r="T104" s="12">
        <f t="shared" si="40"/>
        <v>-2.386826025652349</v>
      </c>
      <c r="U104" s="12">
        <f t="shared" si="40"/>
        <v>-2.41219598380267</v>
      </c>
      <c r="V104" s="12">
        <f t="shared" si="40"/>
        <v>-2.344135767194702</v>
      </c>
      <c r="W104" s="12">
        <f t="shared" si="40"/>
        <v>-2.1740585619908472</v>
      </c>
      <c r="X104" s="12">
        <f t="shared" si="40"/>
        <v>-1.9016091007244267</v>
      </c>
      <c r="Y104" s="12">
        <f t="shared" si="40"/>
        <v>-1.5374681890807276</v>
      </c>
      <c r="Z104" s="12">
        <f t="shared" si="40"/>
        <v>-1.105557946047532</v>
      </c>
    </row>
    <row r="105" spans="1:26" ht="12.75">
      <c r="A105" s="7" t="s">
        <v>48</v>
      </c>
      <c r="B105" s="12">
        <f aca="true" t="shared" si="41" ref="B105:Z105">SQRT(POWER(B$103,2)+POWER(B$104,2))</f>
        <v>1.2351638236425178</v>
      </c>
      <c r="C105" s="12">
        <f t="shared" si="41"/>
        <v>1.34790563518988</v>
      </c>
      <c r="D105" s="12">
        <f t="shared" si="41"/>
        <v>1.4656252919297672</v>
      </c>
      <c r="E105" s="12">
        <f t="shared" si="41"/>
        <v>1.5877301495338365</v>
      </c>
      <c r="F105" s="12">
        <f t="shared" si="41"/>
        <v>1.7134358180202176</v>
      </c>
      <c r="G105" s="12">
        <f t="shared" si="41"/>
        <v>1.8417359844571581</v>
      </c>
      <c r="H105" s="12">
        <f t="shared" si="41"/>
        <v>1.9713703769203264</v>
      </c>
      <c r="I105" s="12">
        <f t="shared" si="41"/>
        <v>2.100791626246046</v>
      </c>
      <c r="J105" s="12">
        <f t="shared" si="41"/>
        <v>2.2281321438879895</v>
      </c>
      <c r="K105" s="12">
        <f t="shared" si="41"/>
        <v>2.351172582438975</v>
      </c>
      <c r="L105" s="12">
        <f t="shared" si="41"/>
        <v>2.4673139875325187</v>
      </c>
      <c r="M105" s="12">
        <f t="shared" si="41"/>
        <v>2.5735563887968196</v>
      </c>
      <c r="N105" s="12">
        <f t="shared" si="41"/>
        <v>2.6664873088205963</v>
      </c>
      <c r="O105" s="12">
        <f t="shared" si="41"/>
        <v>2.742284477060265</v>
      </c>
      <c r="P105" s="12">
        <f t="shared" si="41"/>
        <v>2.7967378886702168</v>
      </c>
      <c r="Q105" s="12">
        <f t="shared" si="41"/>
        <v>2.825297193011873</v>
      </c>
      <c r="R105" s="12">
        <f t="shared" si="41"/>
        <v>2.8231511512870124</v>
      </c>
      <c r="S105" s="12">
        <f t="shared" si="41"/>
        <v>2.785346449891769</v>
      </c>
      <c r="T105" s="12">
        <f t="shared" si="41"/>
        <v>2.706953335586821</v>
      </c>
      <c r="U105" s="12">
        <f t="shared" si="41"/>
        <v>2.58328514204346</v>
      </c>
      <c r="V105" s="12">
        <f t="shared" si="41"/>
        <v>2.4101775457228616</v>
      </c>
      <c r="W105" s="12">
        <f t="shared" si="41"/>
        <v>2.1843310161960696</v>
      </c>
      <c r="X105" s="12">
        <f t="shared" si="41"/>
        <v>1.903716071499132</v>
      </c>
      <c r="Y105" s="12">
        <f t="shared" si="41"/>
        <v>1.5680352650929503</v>
      </c>
      <c r="Z105" s="12">
        <f t="shared" si="41"/>
        <v>1.1792280080698152</v>
      </c>
    </row>
    <row r="106" spans="1:26" ht="12.75">
      <c r="A106" s="7" t="s">
        <v>49</v>
      </c>
      <c r="B106" s="12">
        <f aca="true" t="shared" si="42" ref="B106:Z106">(-1)*($S7-$J7)*SIN(B$27)-($S8-$J8)*COS(B$27)</f>
        <v>1.4043044996635157</v>
      </c>
      <c r="C106" s="12">
        <f t="shared" si="42"/>
        <v>1.3837111618391202</v>
      </c>
      <c r="D106" s="12">
        <f t="shared" si="42"/>
        <v>1.3493514139479112</v>
      </c>
      <c r="E106" s="12">
        <f t="shared" si="42"/>
        <v>1.2988982842631838</v>
      </c>
      <c r="F106" s="12">
        <f t="shared" si="42"/>
        <v>1.229997953278621</v>
      </c>
      <c r="G106" s="12">
        <f t="shared" si="42"/>
        <v>1.1403823051805555</v>
      </c>
      <c r="H106" s="12">
        <f t="shared" si="42"/>
        <v>1.0280206455685421</v>
      </c>
      <c r="I106" s="12">
        <f t="shared" si="42"/>
        <v>0.8913156229842194</v>
      </c>
      <c r="J106" s="12">
        <f t="shared" si="42"/>
        <v>0.729346329270236</v>
      </c>
      <c r="K106" s="12">
        <f t="shared" si="42"/>
        <v>0.5421579023018901</v>
      </c>
      <c r="L106" s="12">
        <f t="shared" si="42"/>
        <v>0.3310912377404066</v>
      </c>
      <c r="M106" s="12">
        <f t="shared" si="42"/>
        <v>0.09913818284197684</v>
      </c>
      <c r="N106" s="12">
        <f t="shared" si="42"/>
        <v>-0.1487034806694959</v>
      </c>
      <c r="O106" s="12">
        <f t="shared" si="42"/>
        <v>-0.4051148649820454</v>
      </c>
      <c r="P106" s="12">
        <f t="shared" si="42"/>
        <v>-0.6602364250049481</v>
      </c>
      <c r="Q106" s="12">
        <f t="shared" si="42"/>
        <v>-0.901616947434664</v>
      </c>
      <c r="R106" s="12">
        <f t="shared" si="42"/>
        <v>-1.1144193949773258</v>
      </c>
      <c r="S106" s="12">
        <f t="shared" si="42"/>
        <v>-1.2819814214755632</v>
      </c>
      <c r="T106" s="12">
        <f t="shared" si="42"/>
        <v>-1.3868260256523492</v>
      </c>
      <c r="U106" s="12">
        <f t="shared" si="42"/>
        <v>-1.4121959838026703</v>
      </c>
      <c r="V106" s="12">
        <f t="shared" si="42"/>
        <v>-1.3441357671947023</v>
      </c>
      <c r="W106" s="12">
        <f t="shared" si="42"/>
        <v>-1.174058561990847</v>
      </c>
      <c r="X106" s="12">
        <f t="shared" si="42"/>
        <v>-0.9016091007244272</v>
      </c>
      <c r="Y106" s="12">
        <f t="shared" si="42"/>
        <v>-0.5374681890807282</v>
      </c>
      <c r="Z106" s="12">
        <f t="shared" si="42"/>
        <v>-0.10555794604753199</v>
      </c>
    </row>
    <row r="107" spans="1:26" ht="12.75">
      <c r="A107" s="7" t="s">
        <v>50</v>
      </c>
      <c r="B107" s="12">
        <f aca="true" t="shared" si="43" ref="B107:Z107">(-1)*($S7-$J7)*COS(B$27)+($S8-$J8)*SIN(B$27)</f>
        <v>-0.1671193352811181</v>
      </c>
      <c r="C107" s="12">
        <f t="shared" si="43"/>
        <v>-0.292135962527437</v>
      </c>
      <c r="D107" s="12">
        <f t="shared" si="43"/>
        <v>-0.42338016212001817</v>
      </c>
      <c r="E107" s="12">
        <f t="shared" si="43"/>
        <v>-0.5593417981325528</v>
      </c>
      <c r="F107" s="12">
        <f t="shared" si="43"/>
        <v>-0.6979291045159268</v>
      </c>
      <c r="G107" s="12">
        <f t="shared" si="43"/>
        <v>-0.8363780234027449</v>
      </c>
      <c r="H107" s="12">
        <f t="shared" si="43"/>
        <v>-0.9711712270680376</v>
      </c>
      <c r="I107" s="12">
        <f t="shared" si="43"/>
        <v>-1.097978351436973</v>
      </c>
      <c r="J107" s="12">
        <f t="shared" si="43"/>
        <v>-1.2116327545836785</v>
      </c>
      <c r="K107" s="12">
        <f t="shared" si="43"/>
        <v>-1.3061641585082688</v>
      </c>
      <c r="L107" s="12">
        <f t="shared" si="43"/>
        <v>-1.3749103942772147</v>
      </c>
      <c r="M107" s="12">
        <f t="shared" si="43"/>
        <v>-1.41073442600044</v>
      </c>
      <c r="N107" s="12">
        <f t="shared" si="43"/>
        <v>-1.4063738033811553</v>
      </c>
      <c r="O107" s="12">
        <f t="shared" si="43"/>
        <v>-1.354947211580798</v>
      </c>
      <c r="P107" s="12">
        <f t="shared" si="43"/>
        <v>-1.2506349839568243</v>
      </c>
      <c r="Q107" s="12">
        <f t="shared" si="43"/>
        <v>-1.089535166985719</v>
      </c>
      <c r="R107" s="12">
        <f t="shared" si="43"/>
        <v>-0.8706718165292657</v>
      </c>
      <c r="S107" s="12">
        <f t="shared" si="43"/>
        <v>-0.5970960014867748</v>
      </c>
      <c r="T107" s="12">
        <f t="shared" si="43"/>
        <v>-0.2769721548699603</v>
      </c>
      <c r="U107" s="12">
        <f t="shared" si="43"/>
        <v>0.07551492125141945</v>
      </c>
      <c r="V107" s="12">
        <f t="shared" si="43"/>
        <v>0.4396578662413639</v>
      </c>
      <c r="W107" s="12">
        <f t="shared" si="43"/>
        <v>0.7884075678327704</v>
      </c>
      <c r="X107" s="12">
        <f t="shared" si="43"/>
        <v>1.089541660282382</v>
      </c>
      <c r="Y107" s="12">
        <f t="shared" si="43"/>
        <v>1.3081008927931677</v>
      </c>
      <c r="Z107" s="12">
        <f t="shared" si="43"/>
        <v>1.4102685985393797</v>
      </c>
    </row>
    <row r="108" spans="1:26" ht="12.75">
      <c r="A108" s="7" t="s">
        <v>51</v>
      </c>
      <c r="B108" s="12">
        <f aca="true" t="shared" si="44" ref="B108:Z108">($S7-$J7)*COS(B$27)-($S8-$J8)*SIN(B$27)</f>
        <v>0.1671193352811181</v>
      </c>
      <c r="C108" s="12">
        <f t="shared" si="44"/>
        <v>0.292135962527437</v>
      </c>
      <c r="D108" s="12">
        <f t="shared" si="44"/>
        <v>0.42338016212001817</v>
      </c>
      <c r="E108" s="12">
        <f t="shared" si="44"/>
        <v>0.5593417981325528</v>
      </c>
      <c r="F108" s="12">
        <f t="shared" si="44"/>
        <v>0.6979291045159268</v>
      </c>
      <c r="G108" s="12">
        <f t="shared" si="44"/>
        <v>0.8363780234027449</v>
      </c>
      <c r="H108" s="12">
        <f t="shared" si="44"/>
        <v>0.9711712270680376</v>
      </c>
      <c r="I108" s="12">
        <f t="shared" si="44"/>
        <v>1.097978351436973</v>
      </c>
      <c r="J108" s="12">
        <f t="shared" si="44"/>
        <v>1.2116327545836785</v>
      </c>
      <c r="K108" s="12">
        <f t="shared" si="44"/>
        <v>1.3061641585082688</v>
      </c>
      <c r="L108" s="12">
        <f t="shared" si="44"/>
        <v>1.3749103942772147</v>
      </c>
      <c r="M108" s="12">
        <f t="shared" si="44"/>
        <v>1.41073442600044</v>
      </c>
      <c r="N108" s="12">
        <f t="shared" si="44"/>
        <v>1.4063738033811553</v>
      </c>
      <c r="O108" s="12">
        <f t="shared" si="44"/>
        <v>1.354947211580798</v>
      </c>
      <c r="P108" s="12">
        <f t="shared" si="44"/>
        <v>1.2506349839568243</v>
      </c>
      <c r="Q108" s="12">
        <f t="shared" si="44"/>
        <v>1.089535166985719</v>
      </c>
      <c r="R108" s="12">
        <f t="shared" si="44"/>
        <v>0.8706718165292657</v>
      </c>
      <c r="S108" s="12">
        <f t="shared" si="44"/>
        <v>0.5970960014867748</v>
      </c>
      <c r="T108" s="12">
        <f t="shared" si="44"/>
        <v>0.2769721548699603</v>
      </c>
      <c r="U108" s="12">
        <f t="shared" si="44"/>
        <v>-0.07551492125141945</v>
      </c>
      <c r="V108" s="12">
        <f t="shared" si="44"/>
        <v>-0.4396578662413639</v>
      </c>
      <c r="W108" s="12">
        <f t="shared" si="44"/>
        <v>-0.7884075678327704</v>
      </c>
      <c r="X108" s="12">
        <f t="shared" si="44"/>
        <v>-1.089541660282382</v>
      </c>
      <c r="Y108" s="12">
        <f t="shared" si="44"/>
        <v>-1.3081008927931677</v>
      </c>
      <c r="Z108" s="12">
        <f t="shared" si="44"/>
        <v>-1.4102685985393797</v>
      </c>
    </row>
    <row r="109" spans="1:26" ht="12.75">
      <c r="A109" s="7" t="s">
        <v>52</v>
      </c>
      <c r="B109" s="12">
        <f aca="true" t="shared" si="45" ref="B109:Z109">(-1)*($S7-$J7)*SIN(B$27)-($S8-$J8)*COS(B$27)</f>
        <v>1.4043044996635157</v>
      </c>
      <c r="C109" s="12">
        <f t="shared" si="45"/>
        <v>1.3837111618391202</v>
      </c>
      <c r="D109" s="12">
        <f t="shared" si="45"/>
        <v>1.3493514139479112</v>
      </c>
      <c r="E109" s="12">
        <f t="shared" si="45"/>
        <v>1.2988982842631838</v>
      </c>
      <c r="F109" s="12">
        <f t="shared" si="45"/>
        <v>1.229997953278621</v>
      </c>
      <c r="G109" s="12">
        <f t="shared" si="45"/>
        <v>1.1403823051805555</v>
      </c>
      <c r="H109" s="12">
        <f t="shared" si="45"/>
        <v>1.0280206455685421</v>
      </c>
      <c r="I109" s="12">
        <f t="shared" si="45"/>
        <v>0.8913156229842194</v>
      </c>
      <c r="J109" s="12">
        <f t="shared" si="45"/>
        <v>0.729346329270236</v>
      </c>
      <c r="K109" s="12">
        <f t="shared" si="45"/>
        <v>0.5421579023018901</v>
      </c>
      <c r="L109" s="12">
        <f t="shared" si="45"/>
        <v>0.3310912377404066</v>
      </c>
      <c r="M109" s="12">
        <f t="shared" si="45"/>
        <v>0.09913818284197684</v>
      </c>
      <c r="N109" s="12">
        <f t="shared" si="45"/>
        <v>-0.1487034806694959</v>
      </c>
      <c r="O109" s="12">
        <f t="shared" si="45"/>
        <v>-0.4051148649820454</v>
      </c>
      <c r="P109" s="12">
        <f t="shared" si="45"/>
        <v>-0.6602364250049481</v>
      </c>
      <c r="Q109" s="12">
        <f t="shared" si="45"/>
        <v>-0.901616947434664</v>
      </c>
      <c r="R109" s="12">
        <f t="shared" si="45"/>
        <v>-1.1144193949773258</v>
      </c>
      <c r="S109" s="12">
        <f t="shared" si="45"/>
        <v>-1.2819814214755632</v>
      </c>
      <c r="T109" s="12">
        <f t="shared" si="45"/>
        <v>-1.3868260256523492</v>
      </c>
      <c r="U109" s="12">
        <f t="shared" si="45"/>
        <v>-1.4121959838026703</v>
      </c>
      <c r="V109" s="12">
        <f t="shared" si="45"/>
        <v>-1.3441357671947023</v>
      </c>
      <c r="W109" s="12">
        <f t="shared" si="45"/>
        <v>-1.174058561990847</v>
      </c>
      <c r="X109" s="12">
        <f t="shared" si="45"/>
        <v>-0.9016091007244272</v>
      </c>
      <c r="Y109" s="12">
        <f t="shared" si="45"/>
        <v>-0.5374681890807282</v>
      </c>
      <c r="Z109" s="12">
        <f t="shared" si="45"/>
        <v>-0.10555794604753199</v>
      </c>
    </row>
    <row r="110" spans="1:26" ht="12.75">
      <c r="A110" s="7" t="s">
        <v>53</v>
      </c>
      <c r="B110" s="12">
        <f aca="true" t="shared" si="46" ref="B110:Z110">SQRT(POWER(B$106,2)+POWER(B$108,2))</f>
        <v>1.414213562373095</v>
      </c>
      <c r="C110" s="12">
        <f t="shared" si="46"/>
        <v>1.4142135623730951</v>
      </c>
      <c r="D110" s="12">
        <f t="shared" si="46"/>
        <v>1.4142135623730951</v>
      </c>
      <c r="E110" s="12">
        <f t="shared" si="46"/>
        <v>1.4142135623730951</v>
      </c>
      <c r="F110" s="12">
        <f t="shared" si="46"/>
        <v>1.4142135623730951</v>
      </c>
      <c r="G110" s="12">
        <f t="shared" si="46"/>
        <v>1.4142135623730951</v>
      </c>
      <c r="H110" s="12">
        <f t="shared" si="46"/>
        <v>1.4142135623730951</v>
      </c>
      <c r="I110" s="12">
        <f t="shared" si="46"/>
        <v>1.4142135623730951</v>
      </c>
      <c r="J110" s="12">
        <f t="shared" si="46"/>
        <v>1.4142135623730951</v>
      </c>
      <c r="K110" s="12">
        <f t="shared" si="46"/>
        <v>1.414213562373095</v>
      </c>
      <c r="L110" s="12">
        <f t="shared" si="46"/>
        <v>1.4142135623730951</v>
      </c>
      <c r="M110" s="12">
        <f t="shared" si="46"/>
        <v>1.4142135623730951</v>
      </c>
      <c r="N110" s="12">
        <f t="shared" si="46"/>
        <v>1.414213562373095</v>
      </c>
      <c r="O110" s="12">
        <f t="shared" si="46"/>
        <v>1.4142135623730951</v>
      </c>
      <c r="P110" s="12">
        <f t="shared" si="46"/>
        <v>1.4142135623730951</v>
      </c>
      <c r="Q110" s="12">
        <f t="shared" si="46"/>
        <v>1.4142135623730951</v>
      </c>
      <c r="R110" s="12">
        <f t="shared" si="46"/>
        <v>1.4142135623730951</v>
      </c>
      <c r="S110" s="12">
        <f t="shared" si="46"/>
        <v>1.4142135623730951</v>
      </c>
      <c r="T110" s="12">
        <f t="shared" si="46"/>
        <v>1.414213562373095</v>
      </c>
      <c r="U110" s="12">
        <f t="shared" si="46"/>
        <v>1.4142135623730951</v>
      </c>
      <c r="V110" s="12">
        <f t="shared" si="46"/>
        <v>1.4142135623730951</v>
      </c>
      <c r="W110" s="12">
        <f t="shared" si="46"/>
        <v>1.4142135623730951</v>
      </c>
      <c r="X110" s="12">
        <f t="shared" si="46"/>
        <v>1.4142135623730951</v>
      </c>
      <c r="Y110" s="12">
        <f t="shared" si="46"/>
        <v>1.414213562373095</v>
      </c>
      <c r="Z110" s="12">
        <f t="shared" si="46"/>
        <v>1.414213562373095</v>
      </c>
    </row>
    <row r="111" spans="1:26" ht="12.75">
      <c r="A111" s="7" t="s">
        <v>54</v>
      </c>
      <c r="B111" s="12">
        <f aca="true" t="shared" si="47" ref="B111:Z111">SQRT(POWER(B$107,2)+POWER(B$109,2))</f>
        <v>1.414213562373095</v>
      </c>
      <c r="C111" s="12">
        <f t="shared" si="47"/>
        <v>1.4142135623730951</v>
      </c>
      <c r="D111" s="12">
        <f t="shared" si="47"/>
        <v>1.4142135623730951</v>
      </c>
      <c r="E111" s="12">
        <f t="shared" si="47"/>
        <v>1.4142135623730951</v>
      </c>
      <c r="F111" s="12">
        <f t="shared" si="47"/>
        <v>1.4142135623730951</v>
      </c>
      <c r="G111" s="12">
        <f t="shared" si="47"/>
        <v>1.4142135623730951</v>
      </c>
      <c r="H111" s="12">
        <f t="shared" si="47"/>
        <v>1.4142135623730951</v>
      </c>
      <c r="I111" s="12">
        <f t="shared" si="47"/>
        <v>1.4142135623730951</v>
      </c>
      <c r="J111" s="12">
        <f t="shared" si="47"/>
        <v>1.4142135623730951</v>
      </c>
      <c r="K111" s="12">
        <f t="shared" si="47"/>
        <v>1.414213562373095</v>
      </c>
      <c r="L111" s="12">
        <f t="shared" si="47"/>
        <v>1.4142135623730951</v>
      </c>
      <c r="M111" s="12">
        <f t="shared" si="47"/>
        <v>1.4142135623730951</v>
      </c>
      <c r="N111" s="12">
        <f t="shared" si="47"/>
        <v>1.414213562373095</v>
      </c>
      <c r="O111" s="12">
        <f t="shared" si="47"/>
        <v>1.4142135623730951</v>
      </c>
      <c r="P111" s="12">
        <f t="shared" si="47"/>
        <v>1.4142135623730951</v>
      </c>
      <c r="Q111" s="12">
        <f t="shared" si="47"/>
        <v>1.4142135623730951</v>
      </c>
      <c r="R111" s="12">
        <f t="shared" si="47"/>
        <v>1.4142135623730951</v>
      </c>
      <c r="S111" s="12">
        <f t="shared" si="47"/>
        <v>1.4142135623730951</v>
      </c>
      <c r="T111" s="12">
        <f t="shared" si="47"/>
        <v>1.414213562373095</v>
      </c>
      <c r="U111" s="12">
        <f t="shared" si="47"/>
        <v>1.4142135623730951</v>
      </c>
      <c r="V111" s="12">
        <f t="shared" si="47"/>
        <v>1.4142135623730951</v>
      </c>
      <c r="W111" s="12">
        <f t="shared" si="47"/>
        <v>1.4142135623730951</v>
      </c>
      <c r="X111" s="12">
        <f t="shared" si="47"/>
        <v>1.4142135623730951</v>
      </c>
      <c r="Y111" s="12">
        <f t="shared" si="47"/>
        <v>1.414213562373095</v>
      </c>
      <c r="Z111" s="12">
        <f t="shared" si="47"/>
        <v>1.414213562373095</v>
      </c>
    </row>
    <row r="112" spans="1:26" ht="12.75">
      <c r="A112" s="7" t="s">
        <v>55</v>
      </c>
      <c r="B112" s="12">
        <f aca="true" t="shared" si="48" ref="B112:Z112">ABS(B$106*B$107+B$108*B$109)/B$110</f>
        <v>0</v>
      </c>
      <c r="C112" s="12">
        <f t="shared" si="48"/>
        <v>0</v>
      </c>
      <c r="D112" s="12">
        <f t="shared" si="48"/>
        <v>0</v>
      </c>
      <c r="E112" s="12">
        <f t="shared" si="48"/>
        <v>0</v>
      </c>
      <c r="F112" s="12">
        <f t="shared" si="48"/>
        <v>0</v>
      </c>
      <c r="G112" s="12">
        <f t="shared" si="48"/>
        <v>0</v>
      </c>
      <c r="H112" s="12">
        <f t="shared" si="48"/>
        <v>0</v>
      </c>
      <c r="I112" s="12">
        <f t="shared" si="48"/>
        <v>0</v>
      </c>
      <c r="J112" s="12">
        <f t="shared" si="48"/>
        <v>0</v>
      </c>
      <c r="K112" s="12">
        <f t="shared" si="48"/>
        <v>0</v>
      </c>
      <c r="L112" s="12">
        <f t="shared" si="48"/>
        <v>0</v>
      </c>
      <c r="M112" s="12">
        <f t="shared" si="48"/>
        <v>0</v>
      </c>
      <c r="N112" s="12">
        <f t="shared" si="48"/>
        <v>0</v>
      </c>
      <c r="O112" s="12">
        <f t="shared" si="48"/>
        <v>0</v>
      </c>
      <c r="P112" s="12">
        <f t="shared" si="48"/>
        <v>0</v>
      </c>
      <c r="Q112" s="12">
        <f t="shared" si="48"/>
        <v>0</v>
      </c>
      <c r="R112" s="12">
        <f t="shared" si="48"/>
        <v>0</v>
      </c>
      <c r="S112" s="12">
        <f t="shared" si="48"/>
        <v>0</v>
      </c>
      <c r="T112" s="12">
        <f t="shared" si="48"/>
        <v>0</v>
      </c>
      <c r="U112" s="12">
        <f t="shared" si="48"/>
        <v>0</v>
      </c>
      <c r="V112" s="12">
        <f t="shared" si="48"/>
        <v>0</v>
      </c>
      <c r="W112" s="12">
        <f t="shared" si="48"/>
        <v>0</v>
      </c>
      <c r="X112" s="12">
        <f t="shared" si="48"/>
        <v>0</v>
      </c>
      <c r="Y112" s="12">
        <f t="shared" si="48"/>
        <v>0</v>
      </c>
      <c r="Z112" s="12">
        <f t="shared" si="48"/>
        <v>0</v>
      </c>
    </row>
    <row r="113" spans="1:26" ht="12.75">
      <c r="A113" s="7" t="s">
        <v>56</v>
      </c>
      <c r="B113" s="12">
        <f aca="true" t="shared" si="49" ref="B113:Z113">SQRT(POWER(B$111,2)-POWER(B$112,2))</f>
        <v>1.414213562373095</v>
      </c>
      <c r="C113" s="12">
        <f t="shared" si="49"/>
        <v>1.4142135623730951</v>
      </c>
      <c r="D113" s="12">
        <f t="shared" si="49"/>
        <v>1.4142135623730951</v>
      </c>
      <c r="E113" s="12">
        <f t="shared" si="49"/>
        <v>1.4142135623730951</v>
      </c>
      <c r="F113" s="12">
        <f t="shared" si="49"/>
        <v>1.4142135623730951</v>
      </c>
      <c r="G113" s="12">
        <f t="shared" si="49"/>
        <v>1.4142135623730951</v>
      </c>
      <c r="H113" s="12">
        <f t="shared" si="49"/>
        <v>1.4142135623730951</v>
      </c>
      <c r="I113" s="12">
        <f t="shared" si="49"/>
        <v>1.4142135623730951</v>
      </c>
      <c r="J113" s="12">
        <f t="shared" si="49"/>
        <v>1.4142135623730951</v>
      </c>
      <c r="K113" s="12">
        <f t="shared" si="49"/>
        <v>1.414213562373095</v>
      </c>
      <c r="L113" s="12">
        <f t="shared" si="49"/>
        <v>1.4142135623730951</v>
      </c>
      <c r="M113" s="12">
        <f t="shared" si="49"/>
        <v>1.4142135623730951</v>
      </c>
      <c r="N113" s="12">
        <f t="shared" si="49"/>
        <v>1.414213562373095</v>
      </c>
      <c r="O113" s="12">
        <f t="shared" si="49"/>
        <v>1.4142135623730951</v>
      </c>
      <c r="P113" s="12">
        <f t="shared" si="49"/>
        <v>1.4142135623730951</v>
      </c>
      <c r="Q113" s="12">
        <f t="shared" si="49"/>
        <v>1.4142135623730951</v>
      </c>
      <c r="R113" s="12">
        <f t="shared" si="49"/>
        <v>1.4142135623730951</v>
      </c>
      <c r="S113" s="12">
        <f t="shared" si="49"/>
        <v>1.4142135623730951</v>
      </c>
      <c r="T113" s="12">
        <f t="shared" si="49"/>
        <v>1.414213562373095</v>
      </c>
      <c r="U113" s="12">
        <f t="shared" si="49"/>
        <v>1.4142135623730951</v>
      </c>
      <c r="V113" s="12">
        <f t="shared" si="49"/>
        <v>1.4142135623730951</v>
      </c>
      <c r="W113" s="12">
        <f t="shared" si="49"/>
        <v>1.4142135623730951</v>
      </c>
      <c r="X113" s="12">
        <f t="shared" si="49"/>
        <v>1.4142135623730951</v>
      </c>
      <c r="Y113" s="12">
        <f t="shared" si="49"/>
        <v>1.414213562373095</v>
      </c>
      <c r="Z113" s="12">
        <f t="shared" si="49"/>
        <v>1.414213562373095</v>
      </c>
    </row>
    <row r="114" spans="1:26" ht="12.75">
      <c r="A114" s="7" t="s">
        <v>57</v>
      </c>
      <c r="B114" s="12">
        <f aca="true" t="shared" si="50" ref="B114:Z114">POWER(B$110,2)/B$113</f>
        <v>1.414213562373095</v>
      </c>
      <c r="C114" s="12">
        <f t="shared" si="50"/>
        <v>1.4142135623730954</v>
      </c>
      <c r="D114" s="12">
        <f t="shared" si="50"/>
        <v>1.4142135623730954</v>
      </c>
      <c r="E114" s="12">
        <f t="shared" si="50"/>
        <v>1.4142135623730954</v>
      </c>
      <c r="F114" s="12">
        <f t="shared" si="50"/>
        <v>1.4142135623730954</v>
      </c>
      <c r="G114" s="12">
        <f t="shared" si="50"/>
        <v>1.4142135623730954</v>
      </c>
      <c r="H114" s="12">
        <f t="shared" si="50"/>
        <v>1.4142135623730954</v>
      </c>
      <c r="I114" s="12">
        <f t="shared" si="50"/>
        <v>1.4142135623730954</v>
      </c>
      <c r="J114" s="12">
        <f t="shared" si="50"/>
        <v>1.4142135623730954</v>
      </c>
      <c r="K114" s="12">
        <f t="shared" si="50"/>
        <v>1.414213562373095</v>
      </c>
      <c r="L114" s="12">
        <f t="shared" si="50"/>
        <v>1.4142135623730954</v>
      </c>
      <c r="M114" s="12">
        <f t="shared" si="50"/>
        <v>1.4142135623730954</v>
      </c>
      <c r="N114" s="12">
        <f t="shared" si="50"/>
        <v>1.414213562373095</v>
      </c>
      <c r="O114" s="12">
        <f t="shared" si="50"/>
        <v>1.4142135623730954</v>
      </c>
      <c r="P114" s="12">
        <f t="shared" si="50"/>
        <v>1.4142135623730954</v>
      </c>
      <c r="Q114" s="12">
        <f t="shared" si="50"/>
        <v>1.4142135623730954</v>
      </c>
      <c r="R114" s="12">
        <f t="shared" si="50"/>
        <v>1.4142135623730954</v>
      </c>
      <c r="S114" s="12">
        <f t="shared" si="50"/>
        <v>1.4142135623730954</v>
      </c>
      <c r="T114" s="12">
        <f t="shared" si="50"/>
        <v>1.414213562373095</v>
      </c>
      <c r="U114" s="12">
        <f t="shared" si="50"/>
        <v>1.4142135623730954</v>
      </c>
      <c r="V114" s="12">
        <f t="shared" si="50"/>
        <v>1.4142135623730954</v>
      </c>
      <c r="W114" s="12">
        <f t="shared" si="50"/>
        <v>1.4142135623730954</v>
      </c>
      <c r="X114" s="12">
        <f t="shared" si="50"/>
        <v>1.4142135623730954</v>
      </c>
      <c r="Y114" s="12">
        <f t="shared" si="50"/>
        <v>1.414213562373095</v>
      </c>
      <c r="Z114" s="12">
        <f t="shared" si="50"/>
        <v>1.414213562373095</v>
      </c>
    </row>
    <row r="115" ht="12.75">
      <c r="A115" s="7"/>
    </row>
    <row r="131" spans="1:26" ht="12.75">
      <c r="A131" s="13" t="s">
        <v>61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>
      <c r="A132" s="7"/>
    </row>
    <row r="133" spans="1:26" ht="12.75">
      <c r="A133" s="7" t="s">
        <v>44</v>
      </c>
      <c r="B133" s="12">
        <f aca="true" t="shared" si="51" ref="B133:Z133">$J5+($S5-$J5)*COS(B$32)-($S6-$J6)*SIN(B$32)</f>
        <v>5.851677677810728</v>
      </c>
      <c r="C133" s="12">
        <f t="shared" si="51"/>
        <v>6.00284530380233</v>
      </c>
      <c r="D133" s="12">
        <f t="shared" si="51"/>
        <v>6.142276761954953</v>
      </c>
      <c r="E133" s="12">
        <f t="shared" si="51"/>
        <v>6.2621249501468235</v>
      </c>
      <c r="F133" s="12">
        <f t="shared" si="51"/>
        <v>6.353288274399898</v>
      </c>
      <c r="G133" s="12">
        <f t="shared" si="51"/>
        <v>6.405701662300605</v>
      </c>
      <c r="H133" s="12">
        <f t="shared" si="51"/>
        <v>6.408876470775325</v>
      </c>
      <c r="I133" s="12">
        <f t="shared" si="51"/>
        <v>6.352749988689914</v>
      </c>
      <c r="J133" s="12">
        <f t="shared" si="51"/>
        <v>6.22888941932575</v>
      </c>
      <c r="K133" s="12">
        <f t="shared" si="51"/>
        <v>6.032058834412036</v>
      </c>
      <c r="L133" s="12">
        <f t="shared" si="51"/>
        <v>5.76209342248855</v>
      </c>
      <c r="M133" s="12">
        <f t="shared" si="51"/>
        <v>5.425927941112775</v>
      </c>
      <c r="N133" s="12">
        <f t="shared" si="51"/>
        <v>5.0394953087487595</v>
      </c>
      <c r="O133" s="12">
        <f t="shared" si="51"/>
        <v>4.629056569769448</v>
      </c>
      <c r="P133" s="12">
        <f t="shared" si="51"/>
        <v>4.231371202407402</v>
      </c>
      <c r="Q133" s="12">
        <f t="shared" si="51"/>
        <v>3.892015407954918</v>
      </c>
      <c r="R133" s="12">
        <f t="shared" si="51"/>
        <v>3.661179275591359</v>
      </c>
      <c r="S133" s="12">
        <f t="shared" si="51"/>
        <v>3.5865151656653413</v>
      </c>
      <c r="T133" s="12">
        <f t="shared" si="51"/>
        <v>3.7031630375559965</v>
      </c>
      <c r="U133" s="12">
        <f t="shared" si="51"/>
        <v>4.02199676469513</v>
      </c>
      <c r="V133" s="12">
        <f t="shared" si="51"/>
        <v>4.518366707837469</v>
      </c>
      <c r="W133" s="12">
        <f t="shared" si="51"/>
        <v>5.124921999933567</v>
      </c>
      <c r="X133" s="12">
        <f t="shared" si="51"/>
        <v>5.732996324218174</v>
      </c>
      <c r="Y133" s="12">
        <f t="shared" si="51"/>
        <v>6.2068041259150695</v>
      </c>
      <c r="Z133" s="12">
        <f t="shared" si="51"/>
        <v>6.412497822753693</v>
      </c>
    </row>
    <row r="134" spans="1:26" ht="12.75">
      <c r="A134" s="7" t="s">
        <v>45</v>
      </c>
      <c r="B134" s="12">
        <f aca="true" t="shared" si="52" ref="B134:Z134">$J6+($S5-$J5)*SIN(B$32)+($S6-$J6)*COS(B$32)</f>
        <v>3.870998169567947</v>
      </c>
      <c r="C134" s="12">
        <f t="shared" si="52"/>
        <v>4.002853422689716</v>
      </c>
      <c r="D134" s="12">
        <f t="shared" si="52"/>
        <v>4.16621117835647</v>
      </c>
      <c r="E134" s="12">
        <f t="shared" si="52"/>
        <v>4.362002656575376</v>
      </c>
      <c r="F134" s="12">
        <f t="shared" si="52"/>
        <v>4.58937748920481</v>
      </c>
      <c r="G134" s="12">
        <f t="shared" si="52"/>
        <v>4.845071511317912</v>
      </c>
      <c r="H134" s="12">
        <f t="shared" si="52"/>
        <v>5.122748075731017</v>
      </c>
      <c r="I134" s="12">
        <f t="shared" si="52"/>
        <v>5.412392371534</v>
      </c>
      <c r="J134" s="12">
        <f t="shared" si="52"/>
        <v>5.699879128899571</v>
      </c>
      <c r="K134" s="12">
        <f t="shared" si="52"/>
        <v>5.9668787733279025</v>
      </c>
      <c r="L134" s="12">
        <f t="shared" si="52"/>
        <v>6.191307523437877</v>
      </c>
      <c r="M134" s="12">
        <f t="shared" si="52"/>
        <v>6.348549364680222</v>
      </c>
      <c r="N134" s="12">
        <f t="shared" si="52"/>
        <v>6.413661954141385</v>
      </c>
      <c r="O134" s="12">
        <f t="shared" si="52"/>
        <v>6.364698124703333</v>
      </c>
      <c r="P134" s="12">
        <f t="shared" si="52"/>
        <v>6.187101415849277</v>
      </c>
      <c r="Q134" s="12">
        <f t="shared" si="52"/>
        <v>5.878845915841164</v>
      </c>
      <c r="R134" s="12">
        <f t="shared" si="52"/>
        <v>5.455586509780439</v>
      </c>
      <c r="S134" s="12">
        <f t="shared" si="52"/>
        <v>4.9546059133154685</v>
      </c>
      <c r="T134" s="12">
        <f t="shared" si="52"/>
        <v>4.4358954947538445</v>
      </c>
      <c r="U134" s="12">
        <f t="shared" si="52"/>
        <v>3.9784767884510863</v>
      </c>
      <c r="V134" s="12">
        <f t="shared" si="52"/>
        <v>3.6703273440877706</v>
      </c>
      <c r="W134" s="12">
        <f t="shared" si="52"/>
        <v>3.5913146220917183</v>
      </c>
      <c r="X134" s="12">
        <f t="shared" si="52"/>
        <v>3.790571875354866</v>
      </c>
      <c r="Y134" s="12">
        <f t="shared" si="52"/>
        <v>4.262691515256765</v>
      </c>
      <c r="Z134" s="12">
        <f t="shared" si="52"/>
        <v>4.930358771434744</v>
      </c>
    </row>
    <row r="135" spans="1:26" ht="12.75">
      <c r="A135" s="7" t="s">
        <v>46</v>
      </c>
      <c r="B135" s="12">
        <f aca="true" t="shared" si="53" ref="B135:Z135">$S5-B$133</f>
        <v>-1.851677677810728</v>
      </c>
      <c r="C135" s="12">
        <f t="shared" si="53"/>
        <v>-2.0028453038023297</v>
      </c>
      <c r="D135" s="12">
        <f t="shared" si="53"/>
        <v>-2.142276761954953</v>
      </c>
      <c r="E135" s="12">
        <f t="shared" si="53"/>
        <v>-2.2621249501468235</v>
      </c>
      <c r="F135" s="12">
        <f t="shared" si="53"/>
        <v>-2.3532882743998984</v>
      </c>
      <c r="G135" s="12">
        <f t="shared" si="53"/>
        <v>-2.405701662300605</v>
      </c>
      <c r="H135" s="12">
        <f t="shared" si="53"/>
        <v>-2.4088764707753247</v>
      </c>
      <c r="I135" s="12">
        <f t="shared" si="53"/>
        <v>-2.352749988689914</v>
      </c>
      <c r="J135" s="12">
        <f t="shared" si="53"/>
        <v>-2.22888941932575</v>
      </c>
      <c r="K135" s="12">
        <f t="shared" si="53"/>
        <v>-2.0320588344120356</v>
      </c>
      <c r="L135" s="12">
        <f t="shared" si="53"/>
        <v>-1.76209342248855</v>
      </c>
      <c r="M135" s="12">
        <f t="shared" si="53"/>
        <v>-1.425927941112775</v>
      </c>
      <c r="N135" s="12">
        <f t="shared" si="53"/>
        <v>-1.0394953087487595</v>
      </c>
      <c r="O135" s="12">
        <f t="shared" si="53"/>
        <v>-0.6290565697694479</v>
      </c>
      <c r="P135" s="12">
        <f t="shared" si="53"/>
        <v>-0.23137120240740217</v>
      </c>
      <c r="Q135" s="12">
        <f t="shared" si="53"/>
        <v>0.10798459204508193</v>
      </c>
      <c r="R135" s="12">
        <f t="shared" si="53"/>
        <v>0.3388207244086412</v>
      </c>
      <c r="S135" s="12">
        <f t="shared" si="53"/>
        <v>0.41348483433465866</v>
      </c>
      <c r="T135" s="12">
        <f t="shared" si="53"/>
        <v>0.2968369624440035</v>
      </c>
      <c r="U135" s="12">
        <f t="shared" si="53"/>
        <v>-0.02199676469513001</v>
      </c>
      <c r="V135" s="12">
        <f t="shared" si="53"/>
        <v>-0.518366707837469</v>
      </c>
      <c r="W135" s="12">
        <f t="shared" si="53"/>
        <v>-1.1249219999335667</v>
      </c>
      <c r="X135" s="12">
        <f t="shared" si="53"/>
        <v>-1.732996324218174</v>
      </c>
      <c r="Y135" s="12">
        <f t="shared" si="53"/>
        <v>-2.2068041259150695</v>
      </c>
      <c r="Z135" s="12">
        <f t="shared" si="53"/>
        <v>-2.412497822753693</v>
      </c>
    </row>
    <row r="136" spans="1:26" ht="12.75">
      <c r="A136" s="7" t="s">
        <v>47</v>
      </c>
      <c r="B136" s="12">
        <f aca="true" t="shared" si="54" ref="B136:Z136">$S6-B$134</f>
        <v>0.12900183043205304</v>
      </c>
      <c r="C136" s="12">
        <f t="shared" si="54"/>
        <v>-0.002853422689716112</v>
      </c>
      <c r="D136" s="12">
        <f t="shared" si="54"/>
        <v>-0.1662111783564697</v>
      </c>
      <c r="E136" s="12">
        <f t="shared" si="54"/>
        <v>-0.3620026565753758</v>
      </c>
      <c r="F136" s="12">
        <f t="shared" si="54"/>
        <v>-0.5893774892048098</v>
      </c>
      <c r="G136" s="12">
        <f t="shared" si="54"/>
        <v>-0.8450715113179124</v>
      </c>
      <c r="H136" s="12">
        <f t="shared" si="54"/>
        <v>-1.1227480757310166</v>
      </c>
      <c r="I136" s="12">
        <f t="shared" si="54"/>
        <v>-1.4123923715339997</v>
      </c>
      <c r="J136" s="12">
        <f t="shared" si="54"/>
        <v>-1.6998791288995712</v>
      </c>
      <c r="K136" s="12">
        <f t="shared" si="54"/>
        <v>-1.9668787733279025</v>
      </c>
      <c r="L136" s="12">
        <f t="shared" si="54"/>
        <v>-2.191307523437877</v>
      </c>
      <c r="M136" s="12">
        <f t="shared" si="54"/>
        <v>-2.3485493646802222</v>
      </c>
      <c r="N136" s="12">
        <f t="shared" si="54"/>
        <v>-2.413661954141385</v>
      </c>
      <c r="O136" s="12">
        <f t="shared" si="54"/>
        <v>-2.3646981247033327</v>
      </c>
      <c r="P136" s="12">
        <f t="shared" si="54"/>
        <v>-2.187101415849277</v>
      </c>
      <c r="Q136" s="12">
        <f t="shared" si="54"/>
        <v>-1.878845915841164</v>
      </c>
      <c r="R136" s="12">
        <f t="shared" si="54"/>
        <v>-1.4555865097804386</v>
      </c>
      <c r="S136" s="12">
        <f t="shared" si="54"/>
        <v>-0.9546059133154685</v>
      </c>
      <c r="T136" s="12">
        <f t="shared" si="54"/>
        <v>-0.4358954947538445</v>
      </c>
      <c r="U136" s="12">
        <f t="shared" si="54"/>
        <v>0.02152321154891368</v>
      </c>
      <c r="V136" s="12">
        <f t="shared" si="54"/>
        <v>0.3296726559122294</v>
      </c>
      <c r="W136" s="12">
        <f t="shared" si="54"/>
        <v>0.40868537790828174</v>
      </c>
      <c r="X136" s="12">
        <f t="shared" si="54"/>
        <v>0.20942812464513416</v>
      </c>
      <c r="Y136" s="12">
        <f t="shared" si="54"/>
        <v>-0.2626915152567646</v>
      </c>
      <c r="Z136" s="12">
        <f t="shared" si="54"/>
        <v>-0.9303587714347437</v>
      </c>
    </row>
    <row r="137" spans="1:26" ht="12.75">
      <c r="A137" s="7" t="s">
        <v>48</v>
      </c>
      <c r="B137" s="12">
        <f aca="true" t="shared" si="55" ref="B137:Z137">SQRT(POWER(B$135,2)+POWER(B$136,2))</f>
        <v>1.8561658586336918</v>
      </c>
      <c r="C137" s="12">
        <f t="shared" si="55"/>
        <v>2.0028473364148582</v>
      </c>
      <c r="D137" s="12">
        <f t="shared" si="55"/>
        <v>2.148714937031631</v>
      </c>
      <c r="E137" s="12">
        <f t="shared" si="55"/>
        <v>2.290907072197473</v>
      </c>
      <c r="F137" s="12">
        <f t="shared" si="55"/>
        <v>2.425970223891756</v>
      </c>
      <c r="G137" s="12">
        <f t="shared" si="55"/>
        <v>2.5498130024056738</v>
      </c>
      <c r="H137" s="12">
        <f t="shared" si="55"/>
        <v>2.6576773869325607</v>
      </c>
      <c r="I137" s="12">
        <f t="shared" si="55"/>
        <v>2.7441364252616576</v>
      </c>
      <c r="J137" s="12">
        <f t="shared" si="55"/>
        <v>2.8031298750594207</v>
      </c>
      <c r="K137" s="12">
        <f t="shared" si="55"/>
        <v>2.8280514874167118</v>
      </c>
      <c r="L137" s="12">
        <f t="shared" si="55"/>
        <v>2.811903606429789</v>
      </c>
      <c r="M137" s="12">
        <f t="shared" si="55"/>
        <v>2.7475360983226396</v>
      </c>
      <c r="N137" s="12">
        <f t="shared" si="55"/>
        <v>2.6279867818884264</v>
      </c>
      <c r="O137" s="12">
        <f t="shared" si="55"/>
        <v>2.4469387791576565</v>
      </c>
      <c r="P137" s="12">
        <f t="shared" si="55"/>
        <v>2.1993056259904757</v>
      </c>
      <c r="Q137" s="12">
        <f t="shared" si="55"/>
        <v>1.881946504976208</v>
      </c>
      <c r="R137" s="12">
        <f t="shared" si="55"/>
        <v>1.4945004418679826</v>
      </c>
      <c r="S137" s="12">
        <f t="shared" si="55"/>
        <v>1.04030868397876</v>
      </c>
      <c r="T137" s="12">
        <f t="shared" si="55"/>
        <v>0.5273680542274831</v>
      </c>
      <c r="U137" s="12">
        <f t="shared" si="55"/>
        <v>0.03077509207837093</v>
      </c>
      <c r="V137" s="12">
        <f t="shared" si="55"/>
        <v>0.6143192198283227</v>
      </c>
      <c r="W137" s="12">
        <f t="shared" si="55"/>
        <v>1.1968597428481629</v>
      </c>
      <c r="X137" s="12">
        <f t="shared" si="55"/>
        <v>1.745604880591848</v>
      </c>
      <c r="Y137" s="12">
        <f t="shared" si="55"/>
        <v>2.222384143739257</v>
      </c>
      <c r="Z137" s="12">
        <f t="shared" si="55"/>
        <v>2.58567460991844</v>
      </c>
    </row>
    <row r="138" spans="1:26" ht="12.75">
      <c r="A138" s="7" t="s">
        <v>49</v>
      </c>
      <c r="B138" s="12">
        <f aca="true" t="shared" si="56" ref="B138:Z138">(-1)*($S5-$J5)*SIN(B$32)-($S6-$J6)*COS(B$32)</f>
        <v>1.1290018304320528</v>
      </c>
      <c r="C138" s="12">
        <f t="shared" si="56"/>
        <v>0.997146577310284</v>
      </c>
      <c r="D138" s="12">
        <f t="shared" si="56"/>
        <v>0.8337888216435306</v>
      </c>
      <c r="E138" s="12">
        <f t="shared" si="56"/>
        <v>0.6379973434246242</v>
      </c>
      <c r="F138" s="12">
        <f t="shared" si="56"/>
        <v>0.4106225107951906</v>
      </c>
      <c r="G138" s="12">
        <f t="shared" si="56"/>
        <v>0.15492848868208797</v>
      </c>
      <c r="H138" s="12">
        <f t="shared" si="56"/>
        <v>-0.12274807573101665</v>
      </c>
      <c r="I138" s="12">
        <f t="shared" si="56"/>
        <v>-0.4123923715340002</v>
      </c>
      <c r="J138" s="12">
        <f t="shared" si="56"/>
        <v>-0.6998791288995709</v>
      </c>
      <c r="K138" s="12">
        <f t="shared" si="56"/>
        <v>-0.9668787733279024</v>
      </c>
      <c r="L138" s="12">
        <f t="shared" si="56"/>
        <v>-1.1913075234378774</v>
      </c>
      <c r="M138" s="12">
        <f t="shared" si="56"/>
        <v>-1.3485493646802227</v>
      </c>
      <c r="N138" s="12">
        <f t="shared" si="56"/>
        <v>-1.4136619541413853</v>
      </c>
      <c r="O138" s="12">
        <f t="shared" si="56"/>
        <v>-1.3646981247033323</v>
      </c>
      <c r="P138" s="12">
        <f t="shared" si="56"/>
        <v>-1.187101415849277</v>
      </c>
      <c r="Q138" s="12">
        <f t="shared" si="56"/>
        <v>-0.8788459158411638</v>
      </c>
      <c r="R138" s="12">
        <f t="shared" si="56"/>
        <v>-0.45558650978043813</v>
      </c>
      <c r="S138" s="12">
        <f t="shared" si="56"/>
        <v>0.04539408668453093</v>
      </c>
      <c r="T138" s="12">
        <f t="shared" si="56"/>
        <v>0.5641045052461556</v>
      </c>
      <c r="U138" s="12">
        <f t="shared" si="56"/>
        <v>1.021523211548914</v>
      </c>
      <c r="V138" s="12">
        <f t="shared" si="56"/>
        <v>1.3296726559122296</v>
      </c>
      <c r="W138" s="12">
        <f t="shared" si="56"/>
        <v>1.4086853779082815</v>
      </c>
      <c r="X138" s="12">
        <f t="shared" si="56"/>
        <v>1.2094281246451337</v>
      </c>
      <c r="Y138" s="12">
        <f t="shared" si="56"/>
        <v>0.7373084847432348</v>
      </c>
      <c r="Z138" s="12">
        <f t="shared" si="56"/>
        <v>0.0696412285652569</v>
      </c>
    </row>
    <row r="139" spans="1:26" ht="12.75">
      <c r="A139" s="7" t="s">
        <v>50</v>
      </c>
      <c r="B139" s="12">
        <f aca="true" t="shared" si="57" ref="B139:Z139">(-1)*($S5-$J5)*COS(B$32)+($S6-$J6)*SIN(B$32)</f>
        <v>-0.851677677810728</v>
      </c>
      <c r="C139" s="12">
        <f t="shared" si="57"/>
        <v>-1.002845303802329</v>
      </c>
      <c r="D139" s="12">
        <f t="shared" si="57"/>
        <v>-1.142276761954953</v>
      </c>
      <c r="E139" s="12">
        <f t="shared" si="57"/>
        <v>-1.2621249501468237</v>
      </c>
      <c r="F139" s="12">
        <f t="shared" si="57"/>
        <v>-1.353288274399898</v>
      </c>
      <c r="G139" s="12">
        <f t="shared" si="57"/>
        <v>-1.4057016623006051</v>
      </c>
      <c r="H139" s="12">
        <f t="shared" si="57"/>
        <v>-1.408876470775324</v>
      </c>
      <c r="I139" s="12">
        <f t="shared" si="57"/>
        <v>-1.3527499886899141</v>
      </c>
      <c r="J139" s="12">
        <f t="shared" si="57"/>
        <v>-1.2288894193257496</v>
      </c>
      <c r="K139" s="12">
        <f t="shared" si="57"/>
        <v>-1.0320588344120363</v>
      </c>
      <c r="L139" s="12">
        <f t="shared" si="57"/>
        <v>-0.7620934224885498</v>
      </c>
      <c r="M139" s="12">
        <f t="shared" si="57"/>
        <v>-0.4259279411127749</v>
      </c>
      <c r="N139" s="12">
        <f t="shared" si="57"/>
        <v>-0.039495308748759395</v>
      </c>
      <c r="O139" s="12">
        <f t="shared" si="57"/>
        <v>0.3709434302305519</v>
      </c>
      <c r="P139" s="12">
        <f t="shared" si="57"/>
        <v>0.7686287975925974</v>
      </c>
      <c r="Q139" s="12">
        <f t="shared" si="57"/>
        <v>1.1079845920450817</v>
      </c>
      <c r="R139" s="12">
        <f t="shared" si="57"/>
        <v>1.3388207244086412</v>
      </c>
      <c r="S139" s="12">
        <f t="shared" si="57"/>
        <v>1.4134848343346587</v>
      </c>
      <c r="T139" s="12">
        <f t="shared" si="57"/>
        <v>1.2968369624440035</v>
      </c>
      <c r="U139" s="12">
        <f t="shared" si="57"/>
        <v>0.9780032353048699</v>
      </c>
      <c r="V139" s="12">
        <f t="shared" si="57"/>
        <v>0.48163329216253037</v>
      </c>
      <c r="W139" s="12">
        <f t="shared" si="57"/>
        <v>-0.12492199993356645</v>
      </c>
      <c r="X139" s="12">
        <f t="shared" si="57"/>
        <v>-0.7329963242181742</v>
      </c>
      <c r="Y139" s="12">
        <f t="shared" si="57"/>
        <v>-1.2068041259150695</v>
      </c>
      <c r="Z139" s="12">
        <f t="shared" si="57"/>
        <v>-1.4124978227536924</v>
      </c>
    </row>
    <row r="140" spans="1:26" ht="12.75">
      <c r="A140" s="7" t="s">
        <v>51</v>
      </c>
      <c r="B140" s="12">
        <f aca="true" t="shared" si="58" ref="B140:Z140">($S5-$J5)*COS(B$32)-($S6-$J6)*SIN(B$32)</f>
        <v>0.851677677810728</v>
      </c>
      <c r="C140" s="12">
        <f t="shared" si="58"/>
        <v>1.002845303802329</v>
      </c>
      <c r="D140" s="12">
        <f t="shared" si="58"/>
        <v>1.142276761954953</v>
      </c>
      <c r="E140" s="12">
        <f t="shared" si="58"/>
        <v>1.2621249501468237</v>
      </c>
      <c r="F140" s="12">
        <f t="shared" si="58"/>
        <v>1.353288274399898</v>
      </c>
      <c r="G140" s="12">
        <f t="shared" si="58"/>
        <v>1.4057016623006051</v>
      </c>
      <c r="H140" s="12">
        <f t="shared" si="58"/>
        <v>1.408876470775324</v>
      </c>
      <c r="I140" s="12">
        <f t="shared" si="58"/>
        <v>1.3527499886899141</v>
      </c>
      <c r="J140" s="12">
        <f t="shared" si="58"/>
        <v>1.2288894193257496</v>
      </c>
      <c r="K140" s="12">
        <f t="shared" si="58"/>
        <v>1.0320588344120363</v>
      </c>
      <c r="L140" s="12">
        <f t="shared" si="58"/>
        <v>0.7620934224885498</v>
      </c>
      <c r="M140" s="12">
        <f t="shared" si="58"/>
        <v>0.4259279411127749</v>
      </c>
      <c r="N140" s="12">
        <f t="shared" si="58"/>
        <v>0.039495308748759395</v>
      </c>
      <c r="O140" s="12">
        <f t="shared" si="58"/>
        <v>-0.3709434302305519</v>
      </c>
      <c r="P140" s="12">
        <f t="shared" si="58"/>
        <v>-0.7686287975925974</v>
      </c>
      <c r="Q140" s="12">
        <f t="shared" si="58"/>
        <v>-1.1079845920450817</v>
      </c>
      <c r="R140" s="12">
        <f t="shared" si="58"/>
        <v>-1.3388207244086412</v>
      </c>
      <c r="S140" s="12">
        <f t="shared" si="58"/>
        <v>-1.4134848343346587</v>
      </c>
      <c r="T140" s="12">
        <f t="shared" si="58"/>
        <v>-1.2968369624440035</v>
      </c>
      <c r="U140" s="12">
        <f t="shared" si="58"/>
        <v>-0.9780032353048699</v>
      </c>
      <c r="V140" s="12">
        <f t="shared" si="58"/>
        <v>-0.48163329216253037</v>
      </c>
      <c r="W140" s="12">
        <f t="shared" si="58"/>
        <v>0.12492199993356645</v>
      </c>
      <c r="X140" s="12">
        <f t="shared" si="58"/>
        <v>0.7329963242181742</v>
      </c>
      <c r="Y140" s="12">
        <f t="shared" si="58"/>
        <v>1.2068041259150695</v>
      </c>
      <c r="Z140" s="12">
        <f t="shared" si="58"/>
        <v>1.4124978227536924</v>
      </c>
    </row>
    <row r="141" spans="1:26" ht="12.75">
      <c r="A141" s="7" t="s">
        <v>52</v>
      </c>
      <c r="B141" s="12">
        <f aca="true" t="shared" si="59" ref="B141:Z141">(-1)*($S5-$J5)*SIN(B$32)-($S6-$J6)*COS(B$32)</f>
        <v>1.1290018304320528</v>
      </c>
      <c r="C141" s="12">
        <f t="shared" si="59"/>
        <v>0.997146577310284</v>
      </c>
      <c r="D141" s="12">
        <f t="shared" si="59"/>
        <v>0.8337888216435306</v>
      </c>
      <c r="E141" s="12">
        <f t="shared" si="59"/>
        <v>0.6379973434246242</v>
      </c>
      <c r="F141" s="12">
        <f t="shared" si="59"/>
        <v>0.4106225107951906</v>
      </c>
      <c r="G141" s="12">
        <f t="shared" si="59"/>
        <v>0.15492848868208797</v>
      </c>
      <c r="H141" s="12">
        <f t="shared" si="59"/>
        <v>-0.12274807573101665</v>
      </c>
      <c r="I141" s="12">
        <f t="shared" si="59"/>
        <v>-0.4123923715340002</v>
      </c>
      <c r="J141" s="12">
        <f t="shared" si="59"/>
        <v>-0.6998791288995709</v>
      </c>
      <c r="K141" s="12">
        <f t="shared" si="59"/>
        <v>-0.9668787733279024</v>
      </c>
      <c r="L141" s="12">
        <f t="shared" si="59"/>
        <v>-1.1913075234378774</v>
      </c>
      <c r="M141" s="12">
        <f t="shared" si="59"/>
        <v>-1.3485493646802227</v>
      </c>
      <c r="N141" s="12">
        <f t="shared" si="59"/>
        <v>-1.4136619541413853</v>
      </c>
      <c r="O141" s="12">
        <f t="shared" si="59"/>
        <v>-1.3646981247033323</v>
      </c>
      <c r="P141" s="12">
        <f t="shared" si="59"/>
        <v>-1.187101415849277</v>
      </c>
      <c r="Q141" s="12">
        <f t="shared" si="59"/>
        <v>-0.8788459158411638</v>
      </c>
      <c r="R141" s="12">
        <f t="shared" si="59"/>
        <v>-0.45558650978043813</v>
      </c>
      <c r="S141" s="12">
        <f t="shared" si="59"/>
        <v>0.04539408668453093</v>
      </c>
      <c r="T141" s="12">
        <f t="shared" si="59"/>
        <v>0.5641045052461556</v>
      </c>
      <c r="U141" s="12">
        <f t="shared" si="59"/>
        <v>1.021523211548914</v>
      </c>
      <c r="V141" s="12">
        <f t="shared" si="59"/>
        <v>1.3296726559122296</v>
      </c>
      <c r="W141" s="12">
        <f t="shared" si="59"/>
        <v>1.4086853779082815</v>
      </c>
      <c r="X141" s="12">
        <f t="shared" si="59"/>
        <v>1.2094281246451337</v>
      </c>
      <c r="Y141" s="12">
        <f t="shared" si="59"/>
        <v>0.7373084847432348</v>
      </c>
      <c r="Z141" s="12">
        <f t="shared" si="59"/>
        <v>0.0696412285652569</v>
      </c>
    </row>
    <row r="142" spans="1:26" ht="12.75">
      <c r="A142" s="7" t="s">
        <v>53</v>
      </c>
      <c r="B142" s="12">
        <f aca="true" t="shared" si="60" ref="B142:Z142">SQRT(POWER(B$138,2)+POWER(B$140,2))</f>
        <v>1.4142135623730951</v>
      </c>
      <c r="C142" s="12">
        <f t="shared" si="60"/>
        <v>1.4142135623730951</v>
      </c>
      <c r="D142" s="12">
        <f t="shared" si="60"/>
        <v>1.414213562373095</v>
      </c>
      <c r="E142" s="12">
        <f t="shared" si="60"/>
        <v>1.4142135623730951</v>
      </c>
      <c r="F142" s="12">
        <f t="shared" si="60"/>
        <v>1.4142135623730951</v>
      </c>
      <c r="G142" s="12">
        <f t="shared" si="60"/>
        <v>1.4142135623730951</v>
      </c>
      <c r="H142" s="12">
        <f t="shared" si="60"/>
        <v>1.4142135623730951</v>
      </c>
      <c r="I142" s="12">
        <f t="shared" si="60"/>
        <v>1.414213562373095</v>
      </c>
      <c r="J142" s="12">
        <f t="shared" si="60"/>
        <v>1.4142135623730951</v>
      </c>
      <c r="K142" s="12">
        <f t="shared" si="60"/>
        <v>1.4142135623730951</v>
      </c>
      <c r="L142" s="12">
        <f t="shared" si="60"/>
        <v>1.4142135623730951</v>
      </c>
      <c r="M142" s="12">
        <f t="shared" si="60"/>
        <v>1.414213562373095</v>
      </c>
      <c r="N142" s="12">
        <f t="shared" si="60"/>
        <v>1.4142135623730951</v>
      </c>
      <c r="O142" s="12">
        <f t="shared" si="60"/>
        <v>1.4142135623730951</v>
      </c>
      <c r="P142" s="12">
        <f t="shared" si="60"/>
        <v>1.4142135623730951</v>
      </c>
      <c r="Q142" s="12">
        <f t="shared" si="60"/>
        <v>1.4142135623730951</v>
      </c>
      <c r="R142" s="12">
        <f t="shared" si="60"/>
        <v>1.4142135623730951</v>
      </c>
      <c r="S142" s="12">
        <f t="shared" si="60"/>
        <v>1.4142135623730951</v>
      </c>
      <c r="T142" s="12">
        <f t="shared" si="60"/>
        <v>1.414213562373095</v>
      </c>
      <c r="U142" s="12">
        <f t="shared" si="60"/>
        <v>1.414213562373095</v>
      </c>
      <c r="V142" s="12">
        <f t="shared" si="60"/>
        <v>1.4142135623730951</v>
      </c>
      <c r="W142" s="12">
        <f t="shared" si="60"/>
        <v>1.4142135623730951</v>
      </c>
      <c r="X142" s="12">
        <f t="shared" si="60"/>
        <v>1.414213562373095</v>
      </c>
      <c r="Y142" s="12">
        <f t="shared" si="60"/>
        <v>1.4142135623730951</v>
      </c>
      <c r="Z142" s="12">
        <f t="shared" si="60"/>
        <v>1.414213562373095</v>
      </c>
    </row>
    <row r="143" spans="1:26" ht="12.75">
      <c r="A143" s="7" t="s">
        <v>54</v>
      </c>
      <c r="B143" s="12">
        <f aca="true" t="shared" si="61" ref="B143:Z143">SQRT(POWER(B$139,2)+POWER(B$141,2))</f>
        <v>1.4142135623730951</v>
      </c>
      <c r="C143" s="12">
        <f t="shared" si="61"/>
        <v>1.4142135623730951</v>
      </c>
      <c r="D143" s="12">
        <f t="shared" si="61"/>
        <v>1.414213562373095</v>
      </c>
      <c r="E143" s="12">
        <f t="shared" si="61"/>
        <v>1.4142135623730951</v>
      </c>
      <c r="F143" s="12">
        <f t="shared" si="61"/>
        <v>1.4142135623730951</v>
      </c>
      <c r="G143" s="12">
        <f t="shared" si="61"/>
        <v>1.4142135623730951</v>
      </c>
      <c r="H143" s="12">
        <f t="shared" si="61"/>
        <v>1.4142135623730951</v>
      </c>
      <c r="I143" s="12">
        <f t="shared" si="61"/>
        <v>1.414213562373095</v>
      </c>
      <c r="J143" s="12">
        <f t="shared" si="61"/>
        <v>1.4142135623730951</v>
      </c>
      <c r="K143" s="12">
        <f t="shared" si="61"/>
        <v>1.4142135623730951</v>
      </c>
      <c r="L143" s="12">
        <f t="shared" si="61"/>
        <v>1.4142135623730951</v>
      </c>
      <c r="M143" s="12">
        <f t="shared" si="61"/>
        <v>1.414213562373095</v>
      </c>
      <c r="N143" s="12">
        <f t="shared" si="61"/>
        <v>1.4142135623730951</v>
      </c>
      <c r="O143" s="12">
        <f t="shared" si="61"/>
        <v>1.4142135623730951</v>
      </c>
      <c r="P143" s="12">
        <f t="shared" si="61"/>
        <v>1.4142135623730951</v>
      </c>
      <c r="Q143" s="12">
        <f t="shared" si="61"/>
        <v>1.4142135623730951</v>
      </c>
      <c r="R143" s="12">
        <f t="shared" si="61"/>
        <v>1.4142135623730951</v>
      </c>
      <c r="S143" s="12">
        <f t="shared" si="61"/>
        <v>1.4142135623730951</v>
      </c>
      <c r="T143" s="12">
        <f t="shared" si="61"/>
        <v>1.414213562373095</v>
      </c>
      <c r="U143" s="12">
        <f t="shared" si="61"/>
        <v>1.414213562373095</v>
      </c>
      <c r="V143" s="12">
        <f t="shared" si="61"/>
        <v>1.4142135623730951</v>
      </c>
      <c r="W143" s="12">
        <f t="shared" si="61"/>
        <v>1.4142135623730951</v>
      </c>
      <c r="X143" s="12">
        <f t="shared" si="61"/>
        <v>1.414213562373095</v>
      </c>
      <c r="Y143" s="12">
        <f t="shared" si="61"/>
        <v>1.4142135623730951</v>
      </c>
      <c r="Z143" s="12">
        <f t="shared" si="61"/>
        <v>1.414213562373095</v>
      </c>
    </row>
    <row r="144" spans="1:26" ht="12.75">
      <c r="A144" s="7" t="s">
        <v>55</v>
      </c>
      <c r="B144" s="12">
        <f aca="true" t="shared" si="62" ref="B144:Z144">ABS(B$138*B$139+B$140*B$141)/B$142</f>
        <v>0</v>
      </c>
      <c r="C144" s="12">
        <f t="shared" si="62"/>
        <v>0</v>
      </c>
      <c r="D144" s="12">
        <f t="shared" si="62"/>
        <v>0</v>
      </c>
      <c r="E144" s="12">
        <f t="shared" si="62"/>
        <v>0</v>
      </c>
      <c r="F144" s="12">
        <f t="shared" si="62"/>
        <v>0</v>
      </c>
      <c r="G144" s="12">
        <f t="shared" si="62"/>
        <v>0</v>
      </c>
      <c r="H144" s="12">
        <f t="shared" si="62"/>
        <v>0</v>
      </c>
      <c r="I144" s="12">
        <f t="shared" si="62"/>
        <v>0</v>
      </c>
      <c r="J144" s="12">
        <f t="shared" si="62"/>
        <v>0</v>
      </c>
      <c r="K144" s="12">
        <f t="shared" si="62"/>
        <v>0</v>
      </c>
      <c r="L144" s="12">
        <f t="shared" si="62"/>
        <v>0</v>
      </c>
      <c r="M144" s="12">
        <f t="shared" si="62"/>
        <v>0</v>
      </c>
      <c r="N144" s="12">
        <f t="shared" si="62"/>
        <v>0</v>
      </c>
      <c r="O144" s="12">
        <f t="shared" si="62"/>
        <v>0</v>
      </c>
      <c r="P144" s="12">
        <f t="shared" si="62"/>
        <v>0</v>
      </c>
      <c r="Q144" s="12">
        <f t="shared" si="62"/>
        <v>0</v>
      </c>
      <c r="R144" s="12">
        <f t="shared" si="62"/>
        <v>0</v>
      </c>
      <c r="S144" s="12">
        <f t="shared" si="62"/>
        <v>0</v>
      </c>
      <c r="T144" s="12">
        <f t="shared" si="62"/>
        <v>0</v>
      </c>
      <c r="U144" s="12">
        <f t="shared" si="62"/>
        <v>0</v>
      </c>
      <c r="V144" s="12">
        <f t="shared" si="62"/>
        <v>0</v>
      </c>
      <c r="W144" s="12">
        <f t="shared" si="62"/>
        <v>0</v>
      </c>
      <c r="X144" s="12">
        <f t="shared" si="62"/>
        <v>0</v>
      </c>
      <c r="Y144" s="12">
        <f t="shared" si="62"/>
        <v>0</v>
      </c>
      <c r="Z144" s="12">
        <f t="shared" si="62"/>
        <v>0</v>
      </c>
    </row>
    <row r="145" spans="1:26" ht="12.75">
      <c r="A145" s="7" t="s">
        <v>56</v>
      </c>
      <c r="B145" s="12">
        <f aca="true" t="shared" si="63" ref="B145:Z145">SQRT(POWER(B$143,2)-POWER(B$144,2))</f>
        <v>1.4142135623730951</v>
      </c>
      <c r="C145" s="12">
        <f t="shared" si="63"/>
        <v>1.4142135623730951</v>
      </c>
      <c r="D145" s="12">
        <f t="shared" si="63"/>
        <v>1.414213562373095</v>
      </c>
      <c r="E145" s="12">
        <f t="shared" si="63"/>
        <v>1.4142135623730951</v>
      </c>
      <c r="F145" s="12">
        <f t="shared" si="63"/>
        <v>1.4142135623730951</v>
      </c>
      <c r="G145" s="12">
        <f t="shared" si="63"/>
        <v>1.4142135623730951</v>
      </c>
      <c r="H145" s="12">
        <f t="shared" si="63"/>
        <v>1.4142135623730951</v>
      </c>
      <c r="I145" s="12">
        <f t="shared" si="63"/>
        <v>1.414213562373095</v>
      </c>
      <c r="J145" s="12">
        <f t="shared" si="63"/>
        <v>1.4142135623730951</v>
      </c>
      <c r="K145" s="12">
        <f t="shared" si="63"/>
        <v>1.4142135623730951</v>
      </c>
      <c r="L145" s="12">
        <f t="shared" si="63"/>
        <v>1.4142135623730951</v>
      </c>
      <c r="M145" s="12">
        <f t="shared" si="63"/>
        <v>1.414213562373095</v>
      </c>
      <c r="N145" s="12">
        <f t="shared" si="63"/>
        <v>1.4142135623730951</v>
      </c>
      <c r="O145" s="12">
        <f t="shared" si="63"/>
        <v>1.4142135623730951</v>
      </c>
      <c r="P145" s="12">
        <f t="shared" si="63"/>
        <v>1.4142135623730951</v>
      </c>
      <c r="Q145" s="12">
        <f t="shared" si="63"/>
        <v>1.4142135623730951</v>
      </c>
      <c r="R145" s="12">
        <f t="shared" si="63"/>
        <v>1.4142135623730951</v>
      </c>
      <c r="S145" s="12">
        <f t="shared" si="63"/>
        <v>1.4142135623730951</v>
      </c>
      <c r="T145" s="12">
        <f t="shared" si="63"/>
        <v>1.414213562373095</v>
      </c>
      <c r="U145" s="12">
        <f t="shared" si="63"/>
        <v>1.414213562373095</v>
      </c>
      <c r="V145" s="12">
        <f t="shared" si="63"/>
        <v>1.4142135623730951</v>
      </c>
      <c r="W145" s="12">
        <f t="shared" si="63"/>
        <v>1.4142135623730951</v>
      </c>
      <c r="X145" s="12">
        <f t="shared" si="63"/>
        <v>1.414213562373095</v>
      </c>
      <c r="Y145" s="12">
        <f t="shared" si="63"/>
        <v>1.4142135623730951</v>
      </c>
      <c r="Z145" s="12">
        <f t="shared" si="63"/>
        <v>1.414213562373095</v>
      </c>
    </row>
    <row r="146" spans="1:26" ht="12.75">
      <c r="A146" s="7" t="s">
        <v>57</v>
      </c>
      <c r="B146" s="12">
        <f aca="true" t="shared" si="64" ref="B146:Z146">POWER(B$142,2)/B$145</f>
        <v>1.4142135623730954</v>
      </c>
      <c r="C146" s="12">
        <f t="shared" si="64"/>
        <v>1.4142135623730954</v>
      </c>
      <c r="D146" s="12">
        <f t="shared" si="64"/>
        <v>1.414213562373095</v>
      </c>
      <c r="E146" s="12">
        <f t="shared" si="64"/>
        <v>1.4142135623730954</v>
      </c>
      <c r="F146" s="12">
        <f t="shared" si="64"/>
        <v>1.4142135623730954</v>
      </c>
      <c r="G146" s="12">
        <f t="shared" si="64"/>
        <v>1.4142135623730954</v>
      </c>
      <c r="H146" s="12">
        <f t="shared" si="64"/>
        <v>1.4142135623730954</v>
      </c>
      <c r="I146" s="12">
        <f t="shared" si="64"/>
        <v>1.414213562373095</v>
      </c>
      <c r="J146" s="12">
        <f t="shared" si="64"/>
        <v>1.4142135623730954</v>
      </c>
      <c r="K146" s="12">
        <f t="shared" si="64"/>
        <v>1.4142135623730954</v>
      </c>
      <c r="L146" s="12">
        <f t="shared" si="64"/>
        <v>1.4142135623730954</v>
      </c>
      <c r="M146" s="12">
        <f t="shared" si="64"/>
        <v>1.414213562373095</v>
      </c>
      <c r="N146" s="12">
        <f t="shared" si="64"/>
        <v>1.4142135623730954</v>
      </c>
      <c r="O146" s="12">
        <f t="shared" si="64"/>
        <v>1.4142135623730954</v>
      </c>
      <c r="P146" s="12">
        <f t="shared" si="64"/>
        <v>1.4142135623730954</v>
      </c>
      <c r="Q146" s="12">
        <f t="shared" si="64"/>
        <v>1.4142135623730954</v>
      </c>
      <c r="R146" s="12">
        <f t="shared" si="64"/>
        <v>1.4142135623730954</v>
      </c>
      <c r="S146" s="12">
        <f t="shared" si="64"/>
        <v>1.4142135623730954</v>
      </c>
      <c r="T146" s="12">
        <f t="shared" si="64"/>
        <v>1.414213562373095</v>
      </c>
      <c r="U146" s="12">
        <f t="shared" si="64"/>
        <v>1.414213562373095</v>
      </c>
      <c r="V146" s="12">
        <f t="shared" si="64"/>
        <v>1.4142135623730954</v>
      </c>
      <c r="W146" s="12">
        <f t="shared" si="64"/>
        <v>1.4142135623730954</v>
      </c>
      <c r="X146" s="12">
        <f t="shared" si="64"/>
        <v>1.414213562373095</v>
      </c>
      <c r="Y146" s="12">
        <f t="shared" si="64"/>
        <v>1.4142135623730954</v>
      </c>
      <c r="Z146" s="12">
        <f t="shared" si="64"/>
        <v>1.414213562373095</v>
      </c>
    </row>
    <row r="147" ht="12.75">
      <c r="A147" s="7"/>
    </row>
    <row r="148" spans="1:2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</sheetData>
  <sheetProtection/>
  <mergeCells count="14">
    <mergeCell ref="R4:S4"/>
    <mergeCell ref="O3:P3"/>
    <mergeCell ref="A1:Z1"/>
    <mergeCell ref="R3:S3"/>
    <mergeCell ref="U3:Z3"/>
    <mergeCell ref="D3:G3"/>
    <mergeCell ref="D4:G4"/>
    <mergeCell ref="A3:B3"/>
    <mergeCell ref="L3:M3"/>
    <mergeCell ref="I3:J3"/>
    <mergeCell ref="A35:Z35"/>
    <mergeCell ref="A67:Z67"/>
    <mergeCell ref="A99:Z99"/>
    <mergeCell ref="A131:Z1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ТПМ</cp:lastModifiedBy>
  <dcterms:created xsi:type="dcterms:W3CDTF">2007-10-17T07:10:36Z</dcterms:created>
  <dcterms:modified xsi:type="dcterms:W3CDTF">2007-10-24T10:13:47Z</dcterms:modified>
  <cp:category/>
  <cp:version/>
  <cp:contentType/>
  <cp:contentStatus/>
</cp:coreProperties>
</file>