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Титул" sheetId="1" r:id="rId1"/>
    <sheet name="C1 Расчет" sheetId="2" r:id="rId2"/>
    <sheet name="Замечания" sheetId="3" r:id="rId3"/>
  </sheets>
  <definedNames>
    <definedName name="_xlnm.Print_Area" localSheetId="1">'C1 Расчет'!$A$1:$V$102</definedName>
  </definedNames>
  <calcPr fullCalcOnLoad="1"/>
</workbook>
</file>

<file path=xl/sharedStrings.xml><?xml version="1.0" encoding="utf-8"?>
<sst xmlns="http://schemas.openxmlformats.org/spreadsheetml/2006/main" count="166" uniqueCount="105">
  <si>
    <t>Дано:</t>
  </si>
  <si>
    <t>кН</t>
  </si>
  <si>
    <t>кН * м</t>
  </si>
  <si>
    <t>Исследуемая реакция:</t>
  </si>
  <si>
    <t>∑Yi=0</t>
  </si>
  <si>
    <t>Решение:</t>
  </si>
  <si>
    <t>∑Xi=0</t>
  </si>
  <si>
    <t>P =</t>
  </si>
  <si>
    <t>M =</t>
  </si>
  <si>
    <t>k =</t>
  </si>
  <si>
    <r>
      <t>Y</t>
    </r>
    <r>
      <rPr>
        <b/>
        <sz val="10"/>
        <rFont val="Arial Cyr"/>
        <family val="0"/>
      </rPr>
      <t>A</t>
    </r>
  </si>
  <si>
    <r>
      <t>Y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 </t>
    </r>
    <r>
      <rPr>
        <sz val="14"/>
        <rFont val="Arial Cyr"/>
        <family val="0"/>
      </rPr>
      <t>=</t>
    </r>
  </si>
  <si>
    <r>
      <t>R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</t>
    </r>
  </si>
  <si>
    <t>Вариант 9</t>
  </si>
  <si>
    <t>Задание С1</t>
  </si>
  <si>
    <t>Считаем моменты относительно точки A</t>
  </si>
  <si>
    <r>
      <t>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</t>
    </r>
  </si>
  <si>
    <t>Ответ:</t>
  </si>
  <si>
    <t>Константинов А.</t>
  </si>
  <si>
    <t>И-3-2</t>
  </si>
  <si>
    <t>Кафедра: Теоретическая механика</t>
  </si>
  <si>
    <t xml:space="preserve">Курсовая работа С1 </t>
  </si>
  <si>
    <t>9 вариант</t>
  </si>
  <si>
    <t xml:space="preserve">Выполнил: </t>
  </si>
  <si>
    <t>Константинов Андрей</t>
  </si>
  <si>
    <t>Группа И-3-2</t>
  </si>
  <si>
    <t xml:space="preserve">Принял: </t>
  </si>
  <si>
    <t>Москва</t>
  </si>
  <si>
    <t>2007 г.</t>
  </si>
  <si>
    <t xml:space="preserve">доктор технических наук профессор </t>
  </si>
  <si>
    <t>Алюшин Юрий Алексеевич</t>
  </si>
  <si>
    <t>a</t>
  </si>
  <si>
    <t>b</t>
  </si>
  <si>
    <t>Уважаемый Константинов Андрей!</t>
  </si>
  <si>
    <t>м</t>
  </si>
  <si>
    <t>Требуется определить реакции в опорах для способа закрепления бруса,</t>
  </si>
  <si>
    <r>
      <t>при котором реакция Y</t>
    </r>
    <r>
      <rPr>
        <sz val="8"/>
        <rFont val="Arial Cyr"/>
        <family val="0"/>
      </rPr>
      <t>A</t>
    </r>
    <r>
      <rPr>
        <sz val="14"/>
        <rFont val="Arial Cyr"/>
        <family val="0"/>
      </rPr>
      <t xml:space="preserve"> имеет наименьший модуль</t>
    </r>
  </si>
  <si>
    <t>в блоке «Дано» и потом ссылайтесь на их адреса, как я показал в желтых клетках.</t>
  </si>
  <si>
    <r>
      <t>А кто будет искать Х</t>
    </r>
    <r>
      <rPr>
        <vertAlign val="subscript"/>
        <sz val="14"/>
        <rFont val="Times New Roman"/>
        <family val="1"/>
      </rPr>
      <t xml:space="preserve">А   </t>
    </r>
    <r>
      <rPr>
        <sz val="14"/>
        <rFont val="Times New Roman"/>
        <family val="1"/>
      </rPr>
      <t xml:space="preserve"> для варианта В?</t>
    </r>
  </si>
  <si>
    <t>Работу принимаю (18.09.07), но в будущем вводите все размеры и углы</t>
  </si>
  <si>
    <t>Титул тоже делайте в Excel'e и оформляйте работу одним файлом.</t>
  </si>
  <si>
    <t>Алюшин Ю.А.</t>
  </si>
  <si>
    <t>-Это надо доделать!</t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</si>
  <si>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=</t>
    </r>
  </si>
  <si>
    <t>Доброе время суток.</t>
  </si>
  <si>
    <t xml:space="preserve">&gt; </t>
  </si>
  <si>
    <t xml:space="preserve">&gt; Юрий Алексеевич, искренне благодарен вам за то, что </t>
  </si>
  <si>
    <t xml:space="preserve">&gt;показали мне все мои ошибки, недочёты, и даже исправили </t>
  </si>
  <si>
    <t xml:space="preserve">&gt;их (Признаюсь, тут всё сразу встало на свои места в моей </t>
  </si>
  <si>
    <t>&gt;головы, я понял как это должно было быть...).</t>
  </si>
  <si>
    <t xml:space="preserve">&gt; Теперь полностью уверен, что имею верное представление о </t>
  </si>
  <si>
    <t xml:space="preserve">&gt;требованиях к выполнению лабораторных работ. (До этого </t>
  </si>
  <si>
    <t>&gt;уверенности не было, отсюда и недоработки).</t>
  </si>
  <si>
    <t xml:space="preserve">&gt; Буду стараться не упускать даже малейшей детали и </t>
  </si>
  <si>
    <t>&gt;сдавать работы вовремя.</t>
  </si>
  <si>
    <t xml:space="preserve">&gt; Высылаю исправленный вариант. Для удобства повторной </t>
  </si>
  <si>
    <t>&gt;проверки: то что добавил/исправил отметил зелёненьким.</t>
  </si>
  <si>
    <t>&gt; С уважением, Андрей.</t>
  </si>
  <si>
    <t>Уважаемый Андрей!</t>
  </si>
  <si>
    <t>Благодарю за добросовестное отношение к учебе!</t>
  </si>
  <si>
    <t>Передайте свой опыт другим студентам из своей группы.</t>
  </si>
  <si>
    <t>Желаю успехов в учебе!</t>
  </si>
  <si>
    <r>
      <t>X</t>
    </r>
    <r>
      <rPr>
        <sz val="9"/>
        <rFont val="Arial Cyr"/>
        <family val="0"/>
      </rPr>
      <t xml:space="preserve">A </t>
    </r>
    <r>
      <rPr>
        <sz val="12"/>
        <rFont val="Arial Cyr"/>
        <family val="0"/>
      </rPr>
      <t>=</t>
    </r>
  </si>
  <si>
    <r>
      <t>Y</t>
    </r>
    <r>
      <rPr>
        <sz val="9"/>
        <rFont val="Arial Cyr"/>
        <family val="0"/>
      </rPr>
      <t xml:space="preserve">A </t>
    </r>
    <r>
      <rPr>
        <sz val="12"/>
        <rFont val="Arial Cyr"/>
        <family val="0"/>
      </rPr>
      <t>=</t>
    </r>
  </si>
  <si>
    <r>
      <t>R</t>
    </r>
    <r>
      <rPr>
        <sz val="9"/>
        <rFont val="Arial Cyr"/>
        <family val="0"/>
      </rPr>
      <t xml:space="preserve">B </t>
    </r>
    <r>
      <rPr>
        <sz val="12"/>
        <rFont val="Arial Cyr"/>
        <family val="0"/>
      </rPr>
      <t>=</t>
    </r>
  </si>
  <si>
    <r>
      <t>X</t>
    </r>
    <r>
      <rPr>
        <sz val="9"/>
        <rFont val="Arial Cyr"/>
        <family val="0"/>
      </rPr>
      <t xml:space="preserve">A </t>
    </r>
    <r>
      <rPr>
        <sz val="14"/>
        <rFont val="Arial Cyr"/>
        <family val="0"/>
      </rPr>
      <t>=P*cos(b5)</t>
    </r>
  </si>
  <si>
    <r>
      <t>X</t>
    </r>
    <r>
      <rPr>
        <b/>
        <sz val="10"/>
        <rFont val="Arial Cyr"/>
        <family val="0"/>
      </rPr>
      <t>A=</t>
    </r>
  </si>
  <si>
    <t>kH</t>
  </si>
  <si>
    <t>Схема  А</t>
  </si>
  <si>
    <t>Схема   Б</t>
  </si>
  <si>
    <t>Схема  В</t>
  </si>
  <si>
    <t>ПРОВЕРКА</t>
  </si>
  <si>
    <r>
      <t>∑M</t>
    </r>
    <r>
      <rPr>
        <sz val="9"/>
        <rFont val="Arial Cyr"/>
        <family val="0"/>
      </rPr>
      <t>B</t>
    </r>
    <r>
      <rPr>
        <sz val="14"/>
        <rFont val="Arial Cyr"/>
        <family val="0"/>
      </rPr>
      <t>=0</t>
    </r>
  </si>
  <si>
    <r>
      <t>∑M</t>
    </r>
    <r>
      <rPr>
        <sz val="9"/>
        <rFont val="Arial Cyr"/>
        <family val="0"/>
      </rPr>
      <t>A</t>
    </r>
    <r>
      <rPr>
        <sz val="14"/>
        <rFont val="Arial Cyr"/>
        <family val="0"/>
      </rPr>
      <t>=0</t>
    </r>
  </si>
  <si>
    <r>
      <t>M</t>
    </r>
    <r>
      <rPr>
        <sz val="9"/>
        <rFont val="Arial Cyr"/>
        <family val="0"/>
      </rPr>
      <t>A</t>
    </r>
    <r>
      <rPr>
        <sz val="14"/>
        <rFont val="Arial Cyr"/>
        <family val="0"/>
      </rPr>
      <t>-M-P*sin(b6)*k=0</t>
    </r>
  </si>
  <si>
    <r>
      <t>M</t>
    </r>
    <r>
      <rPr>
        <sz val="9"/>
        <rFont val="Arial Cyr"/>
        <family val="0"/>
      </rPr>
      <t>A</t>
    </r>
    <r>
      <rPr>
        <sz val="14"/>
        <rFont val="Arial Cyr"/>
        <family val="0"/>
      </rPr>
      <t>=</t>
    </r>
  </si>
  <si>
    <t>kH*м</t>
  </si>
  <si>
    <r>
      <t>M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 </t>
    </r>
    <r>
      <rPr>
        <sz val="14"/>
        <rFont val="Arial Cyr"/>
        <family val="0"/>
      </rPr>
      <t>=</t>
    </r>
  </si>
  <si>
    <r>
      <t>∑M</t>
    </r>
    <r>
      <rPr>
        <sz val="9"/>
        <rFont val="Arial Cyr"/>
        <family val="0"/>
      </rPr>
      <t>Р</t>
    </r>
    <r>
      <rPr>
        <sz val="14"/>
        <rFont val="Arial Cyr"/>
        <family val="0"/>
      </rPr>
      <t>=0</t>
    </r>
  </si>
  <si>
    <t>град</t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</si>
  <si>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- P*sin (b5) = 0</t>
    </r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</si>
  <si>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 xml:space="preserve"> = P*sin (b5)</t>
    </r>
  </si>
  <si>
    <r>
      <t>- P*cos (b5) - R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>*sin (b6) = 0</t>
    </r>
  </si>
  <si>
    <r>
      <t>R</t>
    </r>
    <r>
      <rPr>
        <b/>
        <sz val="10"/>
        <rFont val="Arial Cyr"/>
        <family val="0"/>
      </rPr>
      <t xml:space="preserve">B </t>
    </r>
    <r>
      <rPr>
        <sz val="14"/>
        <rFont val="Arial Cyr"/>
        <family val="0"/>
      </rPr>
      <t>= - P*cos (b5) / sin (b6)</t>
    </r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</si>
  <si>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>- P*sin (b5) + R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>*sin (b6) = 0</t>
    </r>
  </si>
  <si>
    <r>
      <t>Y</t>
    </r>
    <r>
      <rPr>
        <b/>
        <sz val="10"/>
        <rFont val="Arial Cyr"/>
        <family val="0"/>
      </rPr>
      <t xml:space="preserve">A </t>
    </r>
    <r>
      <rPr>
        <sz val="14"/>
        <rFont val="Arial Cyr"/>
        <family val="0"/>
      </rPr>
      <t>= P*sin (b5) - R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>*sin (b6)</t>
    </r>
  </si>
  <si>
    <r>
      <t>M</t>
    </r>
    <r>
      <rPr>
        <sz val="9"/>
        <rFont val="Arial Cyr"/>
        <family val="0"/>
      </rPr>
      <t>A</t>
    </r>
    <r>
      <rPr>
        <sz val="14"/>
        <rFont val="Arial Cyr"/>
        <family val="0"/>
      </rPr>
      <t>= P*sin (b5)*k - RB*cos (b6)*2k-RB*sin(b6)*k+M</t>
    </r>
  </si>
  <si>
    <r>
      <t>X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>- P*cos (b5) = 0</t>
    </r>
  </si>
  <si>
    <r>
      <t>-M - k*P*sin (b5) +2k*Y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 0</t>
    </r>
  </si>
  <si>
    <r>
      <t>Y</t>
    </r>
    <r>
      <rPr>
        <b/>
        <sz val="10"/>
        <rFont val="Arial Cyr"/>
        <family val="0"/>
      </rPr>
      <t xml:space="preserve">B </t>
    </r>
    <r>
      <rPr>
        <sz val="14"/>
        <rFont val="Arial Cyr"/>
        <family val="0"/>
      </rPr>
      <t>=</t>
    </r>
    <r>
      <rPr>
        <b/>
        <sz val="10"/>
        <rFont val="Arial Cyr"/>
        <family val="0"/>
      </rPr>
      <t xml:space="preserve"> (</t>
    </r>
    <r>
      <rPr>
        <sz val="14"/>
        <rFont val="Arial Cyr"/>
        <family val="0"/>
      </rPr>
      <t>M + P*k*sin (b5)) / (2*k)</t>
    </r>
  </si>
  <si>
    <r>
      <t>Y</t>
    </r>
    <r>
      <rPr>
        <sz val="10"/>
        <rFont val="Arial Cyr"/>
        <family val="0"/>
      </rPr>
      <t>B</t>
    </r>
    <r>
      <rPr>
        <sz val="14"/>
        <rFont val="Arial Cyr"/>
        <family val="0"/>
      </rPr>
      <t>=</t>
    </r>
  </si>
  <si>
    <r>
      <t>M</t>
    </r>
    <r>
      <rPr>
        <sz val="9"/>
        <rFont val="Arial Cyr"/>
        <family val="0"/>
      </rPr>
      <t>A-</t>
    </r>
    <r>
      <rPr>
        <sz val="14"/>
        <rFont val="Arial Cyr"/>
        <family val="0"/>
      </rPr>
      <t>M+P*sin(b5)*k-P*cos(b5)*k-Y</t>
    </r>
    <r>
      <rPr>
        <sz val="10"/>
        <rFont val="Arial Cyr"/>
        <family val="0"/>
      </rPr>
      <t>A</t>
    </r>
    <r>
      <rPr>
        <sz val="14"/>
        <rFont val="Arial Cyr"/>
        <family val="0"/>
      </rPr>
      <t>*2k=0</t>
    </r>
  </si>
  <si>
    <r>
      <t>X</t>
    </r>
    <r>
      <rPr>
        <sz val="9"/>
        <rFont val="Arial Cyr"/>
        <family val="0"/>
      </rPr>
      <t>A</t>
    </r>
    <r>
      <rPr>
        <sz val="14"/>
        <rFont val="Arial Cyr"/>
        <family val="0"/>
      </rPr>
      <t>*b4-M+P*sin(b5)*k-P*cos(b5)*k-Y</t>
    </r>
    <r>
      <rPr>
        <sz val="10"/>
        <rFont val="Arial Cyr"/>
        <family val="0"/>
      </rPr>
      <t>A</t>
    </r>
    <r>
      <rPr>
        <sz val="14"/>
        <rFont val="Arial Cyr"/>
        <family val="0"/>
      </rPr>
      <t>*2k=0</t>
    </r>
  </si>
  <si>
    <t xml:space="preserve">кН </t>
  </si>
  <si>
    <r>
      <t>Y</t>
    </r>
    <r>
      <rPr>
        <b/>
        <sz val="10"/>
        <rFont val="Arial Cyr"/>
        <family val="0"/>
      </rPr>
      <t xml:space="preserve">B </t>
    </r>
    <r>
      <rPr>
        <sz val="14"/>
        <rFont val="Arial Cyr"/>
        <family val="0"/>
      </rPr>
      <t>=</t>
    </r>
    <r>
      <rPr>
        <b/>
        <sz val="10"/>
        <rFont val="Arial Cyr"/>
        <family val="0"/>
      </rPr>
      <t xml:space="preserve"> </t>
    </r>
    <r>
      <rPr>
        <sz val="14"/>
        <rFont val="Arial Cyr"/>
        <family val="0"/>
      </rPr>
      <t>M/2 + P*sin (b5)/ 2</t>
    </r>
  </si>
  <si>
    <r>
      <t>X</t>
    </r>
    <r>
      <rPr>
        <b/>
        <sz val="10"/>
        <rFont val="Arial Cyr"/>
        <family val="0"/>
      </rPr>
      <t xml:space="preserve">A </t>
    </r>
    <r>
      <rPr>
        <sz val="14"/>
        <rFont val="Arial Cyr"/>
        <family val="0"/>
      </rPr>
      <t>= P*cos (b5)</t>
    </r>
  </si>
  <si>
    <r>
      <t>Y</t>
    </r>
    <r>
      <rPr>
        <b/>
        <sz val="10"/>
        <rFont val="Arial Cyr"/>
        <family val="0"/>
      </rPr>
      <t xml:space="preserve">A </t>
    </r>
    <r>
      <rPr>
        <sz val="14"/>
        <rFont val="Arial Cyr"/>
        <family val="0"/>
      </rPr>
      <t>= P*sin (b5) - M/2 - P*sin (b5)/ 2</t>
    </r>
  </si>
  <si>
    <r>
      <t>Y</t>
    </r>
    <r>
      <rPr>
        <b/>
        <sz val="10"/>
        <rFont val="Arial Cyr"/>
        <family val="0"/>
      </rPr>
      <t xml:space="preserve">A </t>
    </r>
    <r>
      <rPr>
        <sz val="14"/>
        <rFont val="Arial Cyr"/>
        <family val="0"/>
      </rPr>
      <t>= P*sin (b5) - Y</t>
    </r>
    <r>
      <rPr>
        <b/>
        <sz val="10"/>
        <rFont val="Arial Cyr"/>
        <family val="0"/>
      </rPr>
      <t>B</t>
    </r>
  </si>
  <si>
    <r>
      <t>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>- P*sin (b5) +Y</t>
    </r>
    <r>
      <rPr>
        <b/>
        <sz val="10"/>
        <rFont val="Arial Cyr"/>
        <family val="0"/>
      </rPr>
      <t>B</t>
    </r>
    <r>
      <rPr>
        <sz val="14"/>
        <rFont val="Arial Cyr"/>
        <family val="0"/>
      </rPr>
      <t xml:space="preserve"> = 0</t>
    </r>
  </si>
  <si>
    <r>
      <t>-M+M</t>
    </r>
    <r>
      <rPr>
        <sz val="9"/>
        <rFont val="Arial Cyr"/>
        <family val="0"/>
      </rPr>
      <t>A</t>
    </r>
    <r>
      <rPr>
        <sz val="14"/>
        <rFont val="Arial Cyr"/>
        <family val="0"/>
      </rPr>
      <t>-Y</t>
    </r>
    <r>
      <rPr>
        <sz val="10"/>
        <rFont val="Arial Cyr"/>
        <family val="0"/>
      </rPr>
      <t>A</t>
    </r>
    <r>
      <rPr>
        <sz val="14"/>
        <rFont val="Arial Cyr"/>
        <family val="0"/>
      </rPr>
      <t>*k=0</t>
    </r>
  </si>
  <si>
    <r>
      <t>Y</t>
    </r>
    <r>
      <rPr>
        <b/>
        <sz val="10"/>
        <rFont val="Arial Cyr"/>
        <family val="0"/>
      </rPr>
      <t xml:space="preserve">A </t>
    </r>
    <r>
      <rPr>
        <sz val="14"/>
        <rFont val="Arial Cyr"/>
        <family val="0"/>
      </rPr>
      <t>= P*sin (b5)/2 - M/2</t>
    </r>
  </si>
  <si>
    <r>
      <t>∑M</t>
    </r>
    <r>
      <rPr>
        <sz val="10"/>
        <rFont val="Arial Cyr"/>
        <family val="0"/>
      </rPr>
      <t>A</t>
    </r>
    <r>
      <rPr>
        <sz val="14"/>
        <rFont val="Arial Cyr"/>
        <family val="0"/>
      </rPr>
      <t>=0</t>
    </r>
  </si>
  <si>
    <r>
      <t xml:space="preserve">В схеме </t>
    </r>
    <r>
      <rPr>
        <b/>
        <sz val="20"/>
        <rFont val="Arial Cyr"/>
        <family val="0"/>
      </rPr>
      <t>В</t>
    </r>
    <r>
      <rPr>
        <sz val="14"/>
        <rFont val="Arial Cyr"/>
        <family val="0"/>
      </rPr>
      <t xml:space="preserve"> наименьший Y</t>
    </r>
    <r>
      <rPr>
        <b/>
        <sz val="10"/>
        <rFont val="Arial Cyr"/>
        <family val="0"/>
      </rPr>
      <t>A</t>
    </r>
    <r>
      <rPr>
        <sz val="14"/>
        <rFont val="Arial Cyr"/>
        <family val="0"/>
      </rPr>
      <t>, поэтому ищем (повторно):</t>
    </r>
  </si>
  <si>
    <t xml:space="preserve">МГГУ </t>
  </si>
  <si>
    <t>Принято  18.09.07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</si>
</sst>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5"/>
      <name val="Times New Roman"/>
      <family val="1"/>
    </font>
    <font>
      <sz val="20"/>
      <name val="Symbol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2"/>
      <color indexed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sz val="13.75"/>
      <name val="Arial Cyr"/>
      <family val="0"/>
    </font>
    <font>
      <sz val="20"/>
      <name val="Arial Cyr"/>
      <family val="0"/>
    </font>
    <font>
      <sz val="5.75"/>
      <name val="Arial Cyr"/>
      <family val="0"/>
    </font>
    <font>
      <sz val="5.25"/>
      <name val="Arial Cyr"/>
      <family val="0"/>
    </font>
    <font>
      <sz val="5.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0" fontId="11" fillId="0" borderId="0" xfId="0" applyFont="1" applyAlignment="1" quotePrefix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2" fillId="0" borderId="7" xfId="0" applyFont="1" applyBorder="1" applyAlignment="1">
      <alignment horizontal="center"/>
    </xf>
    <xf numFmtId="0" fontId="2" fillId="4" borderId="6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3"/>
          <c:w val="0.9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 Расчет'!$L$3:$L$8</c:f>
              <c:strCache/>
            </c:strRef>
          </c:cat>
          <c:val>
            <c:numRef>
              <c:f>'C1 Расчет'!$M$3:$M$8</c:f>
              <c:numCache/>
            </c:numRef>
          </c:val>
        </c:ser>
        <c:axId val="45203658"/>
        <c:axId val="4179739"/>
      </c:bar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20365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 Расчет'!$L$18:$L$23</c:f>
              <c:strCache/>
            </c:strRef>
          </c:cat>
          <c:val>
            <c:numRef>
              <c:f>'C1 Расчет'!$M$18:$M$23</c:f>
              <c:numCache/>
            </c:numRef>
          </c:val>
        </c:ser>
        <c:axId val="37617652"/>
        <c:axId val="3014549"/>
      </c:bar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176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 Расчет'!$L$39:$L$44</c:f>
              <c:strCache/>
            </c:strRef>
          </c:cat>
          <c:val>
            <c:numRef>
              <c:f>'C1 Расчет'!$M$39:$M$44</c:f>
              <c:numCache/>
            </c:numRef>
          </c:val>
        </c:ser>
        <c:axId val="27130942"/>
        <c:axId val="42851887"/>
      </c:bar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51887"/>
        <c:crosses val="autoZero"/>
        <c:auto val="1"/>
        <c:lblOffset val="100"/>
        <c:noMultiLvlLbl val="0"/>
      </c:catAx>
      <c:valAx>
        <c:axId val="4285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130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</xdr:row>
      <xdr:rowOff>161925</xdr:rowOff>
    </xdr:from>
    <xdr:to>
      <xdr:col>6</xdr:col>
      <xdr:colOff>28575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9125"/>
          <a:ext cx="42862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26</xdr:row>
      <xdr:rowOff>38100</xdr:rowOff>
    </xdr:from>
    <xdr:to>
      <xdr:col>5</xdr:col>
      <xdr:colOff>3495675</xdr:colOff>
      <xdr:row>36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362700"/>
          <a:ext cx="4295775" cy="255270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57</xdr:row>
      <xdr:rowOff>161925</xdr:rowOff>
    </xdr:from>
    <xdr:to>
      <xdr:col>5</xdr:col>
      <xdr:colOff>3505200</xdr:colOff>
      <xdr:row>68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3868400"/>
          <a:ext cx="42957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9</xdr:row>
      <xdr:rowOff>0</xdr:rowOff>
    </xdr:from>
    <xdr:to>
      <xdr:col>4</xdr:col>
      <xdr:colOff>523875</xdr:colOff>
      <xdr:row>10</xdr:row>
      <xdr:rowOff>123825</xdr:rowOff>
    </xdr:to>
    <xdr:sp>
      <xdr:nvSpPr>
        <xdr:cNvPr id="4" name="Arc 7"/>
        <xdr:cNvSpPr>
          <a:spLocks/>
        </xdr:cNvSpPr>
      </xdr:nvSpPr>
      <xdr:spPr>
        <a:xfrm rot="15106495">
          <a:off x="3162300" y="2266950"/>
          <a:ext cx="333375" cy="352425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714375</xdr:colOff>
      <xdr:row>12</xdr:row>
      <xdr:rowOff>57150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981325" y="2667000"/>
          <a:ext cx="714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M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4</xdr:col>
      <xdr:colOff>104775</xdr:colOff>
      <xdr:row>32</xdr:row>
      <xdr:rowOff>161925</xdr:rowOff>
    </xdr:from>
    <xdr:to>
      <xdr:col>4</xdr:col>
      <xdr:colOff>447675</xdr:colOff>
      <xdr:row>34</xdr:row>
      <xdr:rowOff>57150</xdr:rowOff>
    </xdr:to>
    <xdr:sp>
      <xdr:nvSpPr>
        <xdr:cNvPr id="6" name="Arc 9"/>
        <xdr:cNvSpPr>
          <a:spLocks/>
        </xdr:cNvSpPr>
      </xdr:nvSpPr>
      <xdr:spPr>
        <a:xfrm rot="15106495">
          <a:off x="3086100" y="7962900"/>
          <a:ext cx="333375" cy="352425"/>
        </a:xfrm>
        <a:prstGeom prst="arc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31</xdr:row>
      <xdr:rowOff>209550</xdr:rowOff>
    </xdr:from>
    <xdr:to>
      <xdr:col>4</xdr:col>
      <xdr:colOff>19050</xdr:colOff>
      <xdr:row>33</xdr:row>
      <xdr:rowOff>123825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514600" y="7781925"/>
          <a:ext cx="4857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M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5</xdr:col>
      <xdr:colOff>1819275</xdr:colOff>
      <xdr:row>29</xdr:row>
      <xdr:rowOff>0</xdr:rowOff>
    </xdr:from>
    <xdr:to>
      <xdr:col>5</xdr:col>
      <xdr:colOff>2105025</xdr:colOff>
      <xdr:row>29</xdr:row>
      <xdr:rowOff>57150</xdr:rowOff>
    </xdr:to>
    <xdr:sp>
      <xdr:nvSpPr>
        <xdr:cNvPr id="8" name="Arc 11"/>
        <xdr:cNvSpPr>
          <a:spLocks/>
        </xdr:cNvSpPr>
      </xdr:nvSpPr>
      <xdr:spPr>
        <a:xfrm rot="19544333">
          <a:off x="5667375" y="7115175"/>
          <a:ext cx="295275" cy="571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2047875</xdr:colOff>
      <xdr:row>27</xdr:row>
      <xdr:rowOff>142875</xdr:rowOff>
    </xdr:from>
    <xdr:to>
      <xdr:col>6</xdr:col>
      <xdr:colOff>28575</xdr:colOff>
      <xdr:row>29</xdr:row>
      <xdr:rowOff>66675</xdr:rowOff>
    </xdr:to>
    <xdr:sp>
      <xdr:nvSpPr>
        <xdr:cNvPr id="9" name="Line 12"/>
        <xdr:cNvSpPr>
          <a:spLocks/>
        </xdr:cNvSpPr>
      </xdr:nvSpPr>
      <xdr:spPr>
        <a:xfrm flipH="1">
          <a:off x="5895975" y="669607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400050</xdr:colOff>
      <xdr:row>1</xdr:row>
      <xdr:rowOff>28575</xdr:rowOff>
    </xdr:from>
    <xdr:to>
      <xdr:col>21</xdr:col>
      <xdr:colOff>342900</xdr:colOff>
      <xdr:row>13</xdr:row>
      <xdr:rowOff>76200</xdr:rowOff>
    </xdr:to>
    <xdr:graphicFrame>
      <xdr:nvGraphicFramePr>
        <xdr:cNvPr id="10" name="Chart 13"/>
        <xdr:cNvGraphicFramePr/>
      </xdr:nvGraphicFramePr>
      <xdr:xfrm>
        <a:off x="12544425" y="257175"/>
        <a:ext cx="51149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2314575</xdr:colOff>
      <xdr:row>5</xdr:row>
      <xdr:rowOff>76200</xdr:rowOff>
    </xdr:from>
    <xdr:to>
      <xdr:col>5</xdr:col>
      <xdr:colOff>2714625</xdr:colOff>
      <xdr:row>6</xdr:row>
      <xdr:rowOff>95250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162675" y="13239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14</xdr:col>
      <xdr:colOff>628650</xdr:colOff>
      <xdr:row>16</xdr:row>
      <xdr:rowOff>209550</xdr:rowOff>
    </xdr:from>
    <xdr:to>
      <xdr:col>21</xdr:col>
      <xdr:colOff>142875</xdr:colOff>
      <xdr:row>30</xdr:row>
      <xdr:rowOff>19050</xdr:rowOff>
    </xdr:to>
    <xdr:graphicFrame>
      <xdr:nvGraphicFramePr>
        <xdr:cNvPr id="12" name="Chart 15"/>
        <xdr:cNvGraphicFramePr/>
      </xdr:nvGraphicFramePr>
      <xdr:xfrm>
        <a:off x="12773025" y="4143375"/>
        <a:ext cx="468630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542925</xdr:colOff>
      <xdr:row>37</xdr:row>
      <xdr:rowOff>114300</xdr:rowOff>
    </xdr:from>
    <xdr:to>
      <xdr:col>21</xdr:col>
      <xdr:colOff>285750</xdr:colOff>
      <xdr:row>50</xdr:row>
      <xdr:rowOff>104775</xdr:rowOff>
    </xdr:to>
    <xdr:graphicFrame>
      <xdr:nvGraphicFramePr>
        <xdr:cNvPr id="13" name="Chart 16"/>
        <xdr:cNvGraphicFramePr/>
      </xdr:nvGraphicFramePr>
      <xdr:xfrm>
        <a:off x="12687300" y="9058275"/>
        <a:ext cx="49149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="75" zoomScaleNormal="75" workbookViewId="0" topLeftCell="A10">
      <selection activeCell="A21" sqref="A21"/>
    </sheetView>
  </sheetViews>
  <sheetFormatPr defaultColWidth="9.00390625" defaultRowHeight="12.75"/>
  <cols>
    <col min="1" max="1" width="90.25390625" style="0" customWidth="1"/>
  </cols>
  <sheetData>
    <row r="1" ht="31.5">
      <c r="A1" s="10" t="s">
        <v>103</v>
      </c>
    </row>
    <row r="2" ht="31.5">
      <c r="A2" s="10"/>
    </row>
    <row r="3" ht="31.5">
      <c r="A3" s="10" t="s">
        <v>20</v>
      </c>
    </row>
    <row r="4" ht="31.5">
      <c r="A4" s="10"/>
    </row>
    <row r="5" ht="31.5">
      <c r="A5" s="10"/>
    </row>
    <row r="6" ht="31.5">
      <c r="A6" s="10" t="s">
        <v>21</v>
      </c>
    </row>
    <row r="7" ht="31.5">
      <c r="A7" s="10" t="s">
        <v>22</v>
      </c>
    </row>
    <row r="8" ht="31.5">
      <c r="A8" s="10"/>
    </row>
    <row r="9" ht="31.5">
      <c r="A9" s="10" t="s">
        <v>23</v>
      </c>
    </row>
    <row r="10" ht="31.5">
      <c r="A10" s="10" t="s">
        <v>24</v>
      </c>
    </row>
    <row r="11" ht="31.5">
      <c r="A11" s="10" t="s">
        <v>25</v>
      </c>
    </row>
    <row r="12" ht="31.5">
      <c r="A12" s="10"/>
    </row>
    <row r="13" ht="31.5">
      <c r="A13" s="10"/>
    </row>
    <row r="14" ht="31.5">
      <c r="A14" s="10"/>
    </row>
    <row r="15" ht="31.5">
      <c r="A15" s="10"/>
    </row>
    <row r="16" ht="31.5">
      <c r="A16" s="10" t="s">
        <v>26</v>
      </c>
    </row>
    <row r="17" ht="31.5">
      <c r="A17" s="10" t="s">
        <v>29</v>
      </c>
    </row>
    <row r="18" ht="31.5">
      <c r="A18" s="10" t="s">
        <v>30</v>
      </c>
    </row>
    <row r="19" ht="31.5">
      <c r="A19" s="10"/>
    </row>
    <row r="20" ht="31.5">
      <c r="A20" s="10" t="s">
        <v>104</v>
      </c>
    </row>
    <row r="21" ht="31.5">
      <c r="A21" s="10"/>
    </row>
    <row r="22" ht="31.5">
      <c r="A22" s="10"/>
    </row>
    <row r="23" ht="31.5">
      <c r="A23" s="10" t="s">
        <v>27</v>
      </c>
    </row>
    <row r="24" ht="31.5">
      <c r="A24" s="10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60" workbookViewId="0" topLeftCell="A34">
      <pane ySplit="6900" topLeftCell="BM58" activePane="topLeft" state="split"/>
      <selection pane="topLeft" activeCell="I82" sqref="I82"/>
      <selection pane="bottomLeft" activeCell="L63" sqref="L63"/>
    </sheetView>
  </sheetViews>
  <sheetFormatPr defaultColWidth="9.00390625" defaultRowHeight="12.75"/>
  <cols>
    <col min="2" max="2" width="12.125" style="0" customWidth="1"/>
    <col min="5" max="5" width="11.375" style="0" customWidth="1"/>
    <col min="6" max="6" width="46.25390625" style="0" customWidth="1"/>
    <col min="7" max="7" width="7.25390625" style="0" customWidth="1"/>
    <col min="8" max="8" width="7.375" style="0" customWidth="1"/>
    <col min="9" max="10" width="6.00390625" style="0" customWidth="1"/>
    <col min="15" max="15" width="13.875" style="0" customWidth="1"/>
  </cols>
  <sheetData>
    <row r="1" spans="1:16" ht="18">
      <c r="A1" s="44" t="s">
        <v>0</v>
      </c>
      <c r="B1" s="45"/>
      <c r="C1" s="46"/>
      <c r="D1" s="2"/>
      <c r="E1" s="2"/>
      <c r="F1" s="1" t="s">
        <v>68</v>
      </c>
      <c r="G1" s="2"/>
      <c r="H1" s="2"/>
      <c r="I1" s="2"/>
      <c r="J1" s="2"/>
      <c r="K1" s="2"/>
      <c r="L1" s="2"/>
      <c r="M1" s="2"/>
      <c r="N1" s="2"/>
      <c r="O1" s="1" t="s">
        <v>68</v>
      </c>
      <c r="P1" s="2"/>
    </row>
    <row r="2" spans="1:16" ht="18">
      <c r="A2" s="6" t="s">
        <v>7</v>
      </c>
      <c r="B2" s="4">
        <v>10</v>
      </c>
      <c r="C2" s="5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>
      <c r="A3" s="6" t="s">
        <v>8</v>
      </c>
      <c r="B3" s="4">
        <v>6</v>
      </c>
      <c r="C3" s="5" t="s">
        <v>2</v>
      </c>
      <c r="D3" s="2"/>
      <c r="E3" s="2"/>
      <c r="F3" s="2"/>
      <c r="G3" s="2"/>
      <c r="H3" s="2"/>
      <c r="I3" s="2"/>
      <c r="J3" s="2"/>
      <c r="K3" s="2"/>
      <c r="L3" s="6" t="s">
        <v>7</v>
      </c>
      <c r="M3" s="29">
        <f>B2</f>
        <v>10</v>
      </c>
      <c r="N3" s="6" t="s">
        <v>1</v>
      </c>
      <c r="O3" s="2"/>
      <c r="P3" s="2"/>
    </row>
    <row r="4" spans="1:16" ht="18">
      <c r="A4" s="6" t="s">
        <v>9</v>
      </c>
      <c r="B4" s="4">
        <v>1</v>
      </c>
      <c r="C4" s="5" t="s">
        <v>34</v>
      </c>
      <c r="D4" s="2"/>
      <c r="E4" s="2"/>
      <c r="F4" s="2"/>
      <c r="G4" s="2"/>
      <c r="H4" s="2"/>
      <c r="I4" s="2"/>
      <c r="J4" s="2"/>
      <c r="K4" s="2"/>
      <c r="L4" s="6" t="s">
        <v>8</v>
      </c>
      <c r="M4" s="29">
        <f>B3</f>
        <v>6</v>
      </c>
      <c r="N4" s="6" t="s">
        <v>2</v>
      </c>
      <c r="O4" s="2"/>
      <c r="P4" s="2"/>
    </row>
    <row r="5" spans="1:16" ht="26.25">
      <c r="A5" s="11" t="s">
        <v>31</v>
      </c>
      <c r="B5" s="14">
        <f>RADIANS(C5)</f>
        <v>1.0471975511965976</v>
      </c>
      <c r="C5" s="1">
        <v>60</v>
      </c>
      <c r="D5" s="2" t="s">
        <v>79</v>
      </c>
      <c r="E5" s="2"/>
      <c r="F5" s="2"/>
      <c r="G5" s="2"/>
      <c r="H5" s="2"/>
      <c r="I5" s="2"/>
      <c r="J5" s="2"/>
      <c r="K5" s="2"/>
      <c r="L5" s="6" t="s">
        <v>62</v>
      </c>
      <c r="M5" s="29">
        <f>H17</f>
        <v>5.000000000000001</v>
      </c>
      <c r="N5" s="6" t="s">
        <v>1</v>
      </c>
      <c r="O5" s="2"/>
      <c r="P5" s="2"/>
    </row>
    <row r="6" spans="1:16" ht="26.25">
      <c r="A6" s="11" t="s">
        <v>32</v>
      </c>
      <c r="B6" s="14">
        <f>RADIANS(C6)</f>
        <v>0.7853981633974483</v>
      </c>
      <c r="C6" s="12">
        <v>45</v>
      </c>
      <c r="D6" s="2" t="s">
        <v>79</v>
      </c>
      <c r="I6" s="2"/>
      <c r="J6" s="2"/>
      <c r="K6" s="2"/>
      <c r="L6" s="22" t="s">
        <v>63</v>
      </c>
      <c r="M6" s="30">
        <f>H18</f>
        <v>8.660254037844386</v>
      </c>
      <c r="N6" s="6" t="s">
        <v>93</v>
      </c>
      <c r="O6" s="2"/>
      <c r="P6" s="2"/>
    </row>
    <row r="7" spans="1:16" ht="18">
      <c r="A7" s="2" t="s">
        <v>9</v>
      </c>
      <c r="B7" s="2">
        <v>1</v>
      </c>
      <c r="C7" s="1" t="s">
        <v>34</v>
      </c>
      <c r="D7" s="2"/>
      <c r="G7" s="23"/>
      <c r="H7" s="24"/>
      <c r="I7" s="2"/>
      <c r="J7" s="2"/>
      <c r="K7" s="2"/>
      <c r="L7" s="6" t="s">
        <v>64</v>
      </c>
      <c r="M7" s="30">
        <v>0</v>
      </c>
      <c r="N7" s="6" t="s">
        <v>1</v>
      </c>
      <c r="O7" s="2"/>
      <c r="P7" s="2"/>
    </row>
    <row r="8" spans="1:16" ht="18">
      <c r="A8" s="44" t="s">
        <v>3</v>
      </c>
      <c r="B8" s="45"/>
      <c r="C8" s="46"/>
      <c r="D8" s="2"/>
      <c r="G8" s="23"/>
      <c r="H8" s="24"/>
      <c r="I8" s="2"/>
      <c r="J8" s="2"/>
      <c r="K8" s="2"/>
      <c r="L8" s="6" t="s">
        <v>75</v>
      </c>
      <c r="M8" s="29">
        <v>0</v>
      </c>
      <c r="N8" s="6" t="s">
        <v>2</v>
      </c>
      <c r="O8" s="2"/>
      <c r="P8" s="2"/>
    </row>
    <row r="9" spans="1:16" ht="18">
      <c r="A9" s="44" t="s">
        <v>10</v>
      </c>
      <c r="B9" s="45"/>
      <c r="C9" s="46"/>
      <c r="D9" s="2"/>
      <c r="E9" s="2"/>
      <c r="F9" s="2"/>
      <c r="G9" s="23"/>
      <c r="H9" s="21"/>
      <c r="I9" s="2"/>
      <c r="J9" s="2"/>
      <c r="K9" s="2"/>
      <c r="L9" s="2"/>
      <c r="M9" s="2"/>
      <c r="N9" s="2"/>
      <c r="O9" s="2"/>
      <c r="P9" s="2"/>
    </row>
    <row r="10" spans="4:16" ht="18">
      <c r="D10" s="2"/>
      <c r="E10" s="2"/>
      <c r="F10" s="2"/>
      <c r="G10" s="25"/>
      <c r="H10" s="26"/>
      <c r="I10" s="2"/>
      <c r="J10" s="2"/>
      <c r="K10" s="2"/>
      <c r="L10" s="2"/>
      <c r="M10" s="2"/>
      <c r="N10" s="2"/>
      <c r="O10" s="2"/>
      <c r="P10" s="2"/>
    </row>
    <row r="11" spans="1:16" ht="18">
      <c r="A11" s="2"/>
      <c r="B11" s="2"/>
      <c r="C11" s="2"/>
      <c r="D11" s="2"/>
      <c r="E11" s="2"/>
      <c r="F11" s="2"/>
      <c r="G11" s="23"/>
      <c r="H11" s="21"/>
      <c r="I11" s="2"/>
      <c r="J11" s="2"/>
      <c r="K11" s="2"/>
      <c r="L11" s="2"/>
      <c r="M11" s="2"/>
      <c r="N11" s="2"/>
      <c r="O11" s="2"/>
      <c r="P11" s="2"/>
    </row>
    <row r="12" spans="1:16" ht="20.25">
      <c r="A12" s="43" t="s">
        <v>13</v>
      </c>
      <c r="B12" s="43"/>
      <c r="C12" s="4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">
      <c r="A13" s="2"/>
      <c r="B13" s="2"/>
      <c r="C13" s="2"/>
      <c r="D13" s="2"/>
      <c r="I13" s="2"/>
      <c r="J13" s="2"/>
      <c r="K13" s="2"/>
      <c r="L13" s="2"/>
      <c r="M13" s="2"/>
      <c r="N13" s="2"/>
      <c r="O13" s="2"/>
      <c r="P13" s="2"/>
    </row>
    <row r="14" spans="1:16" ht="20.25">
      <c r="A14" s="43" t="s">
        <v>14</v>
      </c>
      <c r="B14" s="43"/>
      <c r="C14" s="43"/>
      <c r="D14" s="2"/>
      <c r="I14" s="2"/>
      <c r="J14" s="2"/>
      <c r="K14" s="2"/>
      <c r="L14" s="2"/>
      <c r="M14" s="2"/>
      <c r="N14" s="2"/>
      <c r="O14" s="2"/>
      <c r="P14" s="2"/>
    </row>
    <row r="15" spans="1:16" ht="18">
      <c r="A15" s="2"/>
      <c r="B15" s="2"/>
      <c r="C15" s="2"/>
      <c r="D15" s="2"/>
      <c r="E15" s="2"/>
      <c r="F15" s="1" t="s">
        <v>5</v>
      </c>
      <c r="G15" s="2"/>
      <c r="I15" s="2"/>
      <c r="J15" s="2"/>
      <c r="K15" s="2"/>
      <c r="L15" s="2"/>
      <c r="M15" s="2"/>
      <c r="N15" s="2"/>
      <c r="O15" s="2"/>
      <c r="P15" s="2"/>
    </row>
    <row r="16" spans="1:16" ht="18.75" thickBot="1">
      <c r="A16" s="41" t="s">
        <v>18</v>
      </c>
      <c r="B16" s="41"/>
      <c r="C16" s="41"/>
      <c r="D16" s="2"/>
      <c r="E16" s="2"/>
      <c r="F16" s="2" t="s">
        <v>65</v>
      </c>
      <c r="G16" s="28"/>
      <c r="H16" s="28"/>
      <c r="I16" s="28"/>
      <c r="J16" s="21"/>
      <c r="K16" s="2"/>
      <c r="L16" s="2"/>
      <c r="M16" s="2"/>
      <c r="N16" s="2"/>
      <c r="O16" s="1" t="s">
        <v>69</v>
      </c>
      <c r="P16" s="2"/>
    </row>
    <row r="17" spans="1:16" ht="19.5" thickBot="1" thickTop="1">
      <c r="A17" s="2"/>
      <c r="B17" s="2"/>
      <c r="C17" s="2"/>
      <c r="D17" s="2"/>
      <c r="E17" s="2" t="s">
        <v>4</v>
      </c>
      <c r="F17" s="3" t="s">
        <v>80</v>
      </c>
      <c r="G17" s="7" t="s">
        <v>62</v>
      </c>
      <c r="H17" s="14">
        <f>B2*COS(B5)</f>
        <v>5.000000000000001</v>
      </c>
      <c r="I17" s="8" t="s">
        <v>1</v>
      </c>
      <c r="J17" s="21"/>
      <c r="K17" s="2"/>
      <c r="L17" s="2"/>
      <c r="M17" s="2"/>
      <c r="N17" s="2"/>
      <c r="O17" s="2"/>
      <c r="P17" s="2"/>
    </row>
    <row r="18" spans="1:16" ht="19.5" thickBot="1" thickTop="1">
      <c r="A18" s="42" t="s">
        <v>19</v>
      </c>
      <c r="B18" s="42"/>
      <c r="C18" s="42"/>
      <c r="D18" s="2"/>
      <c r="E18" s="2"/>
      <c r="F18" s="3" t="s">
        <v>81</v>
      </c>
      <c r="G18" s="7" t="s">
        <v>11</v>
      </c>
      <c r="H18" s="16">
        <f>B2*SIN(B5)</f>
        <v>8.660254037844386</v>
      </c>
      <c r="I18" s="8" t="str">
        <f>C2</f>
        <v>кН</v>
      </c>
      <c r="J18" s="21"/>
      <c r="K18" s="2"/>
      <c r="L18" s="6" t="s">
        <v>7</v>
      </c>
      <c r="M18" s="29">
        <f>B2</f>
        <v>10</v>
      </c>
      <c r="N18" s="6" t="s">
        <v>1</v>
      </c>
      <c r="O18" s="2"/>
      <c r="P18" s="2"/>
    </row>
    <row r="19" spans="1:16" ht="19.5" thickBot="1" thickTop="1">
      <c r="A19" s="2"/>
      <c r="B19" s="2"/>
      <c r="C19" s="2"/>
      <c r="D19" s="2"/>
      <c r="E19" s="2" t="s">
        <v>73</v>
      </c>
      <c r="F19" s="2" t="s">
        <v>74</v>
      </c>
      <c r="G19" s="7" t="s">
        <v>75</v>
      </c>
      <c r="H19" s="36">
        <f>B3+B2*SIN(B5)*B4</f>
        <v>14.660254037844386</v>
      </c>
      <c r="I19" s="8" t="s">
        <v>76</v>
      </c>
      <c r="J19" s="21"/>
      <c r="K19" s="2"/>
      <c r="L19" s="6" t="s">
        <v>8</v>
      </c>
      <c r="M19" s="29">
        <f>B3</f>
        <v>6</v>
      </c>
      <c r="N19" s="6" t="s">
        <v>2</v>
      </c>
      <c r="O19" s="2"/>
      <c r="P19" s="2"/>
    </row>
    <row r="20" spans="1:16" ht="19.5" thickBot="1" thickTop="1">
      <c r="A20" s="2"/>
      <c r="B20" s="2"/>
      <c r="C20" s="2"/>
      <c r="D20" s="2"/>
      <c r="E20" s="2"/>
      <c r="F20" s="40" t="s">
        <v>71</v>
      </c>
      <c r="G20" s="2"/>
      <c r="H20" s="20"/>
      <c r="I20" s="2"/>
      <c r="J20" s="2"/>
      <c r="K20" s="2"/>
      <c r="L20" s="6" t="s">
        <v>62</v>
      </c>
      <c r="M20" s="29">
        <v>0</v>
      </c>
      <c r="N20" s="6" t="s">
        <v>1</v>
      </c>
      <c r="O20" s="2"/>
      <c r="P20" s="2"/>
    </row>
    <row r="21" spans="1:16" ht="19.5" thickBot="1" thickTop="1">
      <c r="A21" s="2"/>
      <c r="B21" s="2"/>
      <c r="C21" s="2"/>
      <c r="D21" s="2"/>
      <c r="E21" s="2" t="s">
        <v>78</v>
      </c>
      <c r="F21" s="3" t="s">
        <v>99</v>
      </c>
      <c r="G21" s="7"/>
      <c r="H21" s="15">
        <f>-B3+H19-H18*B4</f>
        <v>0</v>
      </c>
      <c r="I21" s="8"/>
      <c r="J21" s="2"/>
      <c r="K21" s="2"/>
      <c r="L21" s="22" t="s">
        <v>63</v>
      </c>
      <c r="M21" s="30">
        <f>H47</f>
        <v>13.660254037844386</v>
      </c>
      <c r="N21" s="6" t="s">
        <v>93</v>
      </c>
      <c r="O21" s="2"/>
      <c r="P21" s="2"/>
    </row>
    <row r="22" spans="1:16" ht="18.75" thickTop="1">
      <c r="A22" s="2"/>
      <c r="B22" s="2"/>
      <c r="C22" s="2"/>
      <c r="D22" s="2"/>
      <c r="E22" s="2"/>
      <c r="F22" s="2"/>
      <c r="G22" s="2"/>
      <c r="H22" s="20"/>
      <c r="I22" s="2"/>
      <c r="J22" s="2"/>
      <c r="K22" s="2"/>
      <c r="L22" s="6" t="s">
        <v>64</v>
      </c>
      <c r="M22" s="30">
        <f>H41</f>
        <v>-7.071067811865477</v>
      </c>
      <c r="N22" s="6" t="s">
        <v>1</v>
      </c>
      <c r="O22" s="2"/>
      <c r="P22" s="2"/>
    </row>
    <row r="23" spans="1:16" ht="18">
      <c r="A23" s="39" t="s">
        <v>35</v>
      </c>
      <c r="B23" s="39"/>
      <c r="C23" s="39"/>
      <c r="D23" s="39"/>
      <c r="E23" s="39"/>
      <c r="F23" s="39"/>
      <c r="G23" s="2"/>
      <c r="H23" s="2"/>
      <c r="I23" s="2"/>
      <c r="J23" s="2"/>
      <c r="K23" s="2"/>
      <c r="L23" s="6" t="s">
        <v>75</v>
      </c>
      <c r="M23" s="29">
        <f>H51</f>
        <v>29.66025403784439</v>
      </c>
      <c r="N23" s="6" t="s">
        <v>2</v>
      </c>
      <c r="O23" s="2"/>
      <c r="P23" s="2"/>
    </row>
    <row r="24" spans="1:16" ht="18">
      <c r="A24" s="39" t="s">
        <v>36</v>
      </c>
      <c r="B24" s="39"/>
      <c r="C24" s="39"/>
      <c r="D24" s="39"/>
      <c r="E24" s="39"/>
      <c r="F24" s="39"/>
      <c r="G24" s="2"/>
      <c r="H24" s="2"/>
      <c r="I24" s="2"/>
      <c r="J24" s="2"/>
      <c r="K24" s="2"/>
      <c r="L24" s="2"/>
      <c r="M24" s="2"/>
      <c r="N24" s="2"/>
      <c r="P24" s="2"/>
    </row>
    <row r="25" spans="1:16" ht="18">
      <c r="A25" s="2"/>
      <c r="B25" s="2"/>
      <c r="C25" s="2"/>
      <c r="D25" s="2"/>
      <c r="E25" s="2"/>
      <c r="F25" s="1" t="s">
        <v>69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6" ht="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ht="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ht="26.25">
      <c r="C28" s="2"/>
      <c r="D28" s="2"/>
      <c r="E28" s="2"/>
      <c r="F28" s="2"/>
      <c r="G28" s="11" t="s">
        <v>32</v>
      </c>
      <c r="H28" s="2"/>
      <c r="I28" s="2"/>
      <c r="J28" s="2"/>
      <c r="K28" s="2"/>
      <c r="L28" s="2"/>
      <c r="M28" s="2"/>
      <c r="N28" s="2"/>
      <c r="O28" s="2"/>
      <c r="P28" s="2"/>
    </row>
    <row r="29" spans="3:16" ht="18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ht="18">
      <c r="C30" s="2"/>
      <c r="D30" s="2"/>
      <c r="K30" s="2"/>
      <c r="L30" s="2"/>
      <c r="M30" s="2"/>
      <c r="N30" s="2"/>
      <c r="O30" s="2"/>
      <c r="P30" s="2"/>
    </row>
    <row r="31" spans="3:16" ht="18">
      <c r="C31" s="2"/>
      <c r="D31" s="2"/>
      <c r="K31" s="2"/>
      <c r="L31" s="2"/>
      <c r="M31" s="2"/>
      <c r="N31" s="2"/>
      <c r="O31" s="2"/>
      <c r="P31" s="2"/>
    </row>
    <row r="32" spans="1:16" ht="18">
      <c r="A32" s="2"/>
      <c r="B32" s="2"/>
      <c r="C32" s="2"/>
      <c r="D32" s="2"/>
      <c r="K32" s="2"/>
      <c r="L32" s="2"/>
      <c r="M32" s="2"/>
      <c r="N32" s="2"/>
      <c r="O32" s="2"/>
      <c r="P32" s="2"/>
    </row>
    <row r="33" spans="1:16" ht="18">
      <c r="A33" s="2"/>
      <c r="B33" s="2"/>
      <c r="C33" s="2"/>
      <c r="D33" s="2"/>
      <c r="K33" s="2"/>
      <c r="L33" s="2"/>
      <c r="M33" s="2"/>
      <c r="N33" s="2"/>
      <c r="O33" s="2"/>
      <c r="P33" s="2"/>
    </row>
    <row r="34" spans="1:16" ht="18">
      <c r="A34" s="2"/>
      <c r="B34" s="2"/>
      <c r="C34" s="2"/>
      <c r="D34" s="2"/>
      <c r="K34" s="2"/>
      <c r="L34" s="2"/>
      <c r="M34" s="2"/>
      <c r="N34" s="2"/>
      <c r="O34" s="2"/>
      <c r="P34" s="2"/>
    </row>
    <row r="35" spans="1:16" ht="18">
      <c r="A35" s="2"/>
      <c r="B35" s="2"/>
      <c r="C35" s="2"/>
      <c r="D35" s="2"/>
      <c r="K35" s="2"/>
      <c r="L35" s="2"/>
      <c r="M35" s="2"/>
      <c r="N35" s="2"/>
      <c r="O35" s="2"/>
      <c r="P35" s="2"/>
    </row>
    <row r="36" spans="1:16" ht="18">
      <c r="A36" s="2"/>
      <c r="B36" s="2"/>
      <c r="C36" s="2"/>
      <c r="D36" s="2"/>
      <c r="K36" s="2"/>
      <c r="L36" s="2"/>
      <c r="M36" s="2"/>
      <c r="N36" s="2"/>
      <c r="O36" s="1" t="s">
        <v>70</v>
      </c>
      <c r="P36" s="2"/>
    </row>
    <row r="37" spans="1:16" ht="18">
      <c r="A37" s="2"/>
      <c r="B37" s="2"/>
      <c r="C37" s="2"/>
      <c r="D37" s="2"/>
      <c r="K37" s="2"/>
      <c r="L37" s="2"/>
      <c r="M37" s="2"/>
      <c r="P37" s="2"/>
    </row>
    <row r="38" spans="1:16" ht="18.75" thickBot="1">
      <c r="A38" s="2"/>
      <c r="B38" s="2"/>
      <c r="C38" s="2"/>
      <c r="D38" s="2"/>
      <c r="K38" s="2"/>
      <c r="L38" s="2"/>
      <c r="M38" s="2"/>
      <c r="N38" s="2"/>
      <c r="O38" s="2"/>
      <c r="P38" s="2"/>
    </row>
    <row r="39" spans="1:16" ht="19.5" thickBot="1" thickTop="1">
      <c r="A39" s="2"/>
      <c r="B39" s="2"/>
      <c r="C39" s="2"/>
      <c r="D39" s="2"/>
      <c r="E39" s="2"/>
      <c r="F39" s="1" t="s">
        <v>5</v>
      </c>
      <c r="G39" s="7" t="s">
        <v>62</v>
      </c>
      <c r="H39" s="15">
        <v>0</v>
      </c>
      <c r="I39" s="8" t="str">
        <f>C2</f>
        <v>кН</v>
      </c>
      <c r="J39" s="21"/>
      <c r="K39" s="2"/>
      <c r="L39" s="6" t="s">
        <v>7</v>
      </c>
      <c r="M39" s="29">
        <f>B2</f>
        <v>10</v>
      </c>
      <c r="N39" s="6" t="s">
        <v>1</v>
      </c>
      <c r="O39" s="2"/>
      <c r="P39" s="2"/>
    </row>
    <row r="40" spans="1:16" ht="19.5" thickBot="1" thickTop="1">
      <c r="A40" s="2"/>
      <c r="B40" s="2"/>
      <c r="C40" s="2"/>
      <c r="D40" s="2"/>
      <c r="F40" s="2"/>
      <c r="G40" s="2"/>
      <c r="H40" s="2"/>
      <c r="I40" s="2"/>
      <c r="J40" s="2"/>
      <c r="K40" s="2"/>
      <c r="L40" s="6" t="s">
        <v>8</v>
      </c>
      <c r="M40" s="29">
        <f>B3</f>
        <v>6</v>
      </c>
      <c r="N40" s="6" t="s">
        <v>2</v>
      </c>
      <c r="O40" s="2"/>
      <c r="P40" s="2"/>
    </row>
    <row r="41" spans="1:16" ht="19.5" thickBot="1" thickTop="1">
      <c r="A41" s="2"/>
      <c r="B41" s="2"/>
      <c r="C41" s="2"/>
      <c r="D41" s="2"/>
      <c r="E41" s="2" t="s">
        <v>6</v>
      </c>
      <c r="F41" s="3" t="s">
        <v>82</v>
      </c>
      <c r="G41" s="7" t="s">
        <v>12</v>
      </c>
      <c r="H41" s="15">
        <f>-B2*COS(B5)/SIN(B6)</f>
        <v>-7.071067811865477</v>
      </c>
      <c r="I41" s="8" t="str">
        <f>C2</f>
        <v>кН</v>
      </c>
      <c r="J41" s="21"/>
      <c r="K41" s="2"/>
      <c r="L41" s="6" t="s">
        <v>62</v>
      </c>
      <c r="M41" s="29">
        <f>H72</f>
        <v>5.000000000000001</v>
      </c>
      <c r="N41" s="6" t="s">
        <v>1</v>
      </c>
      <c r="O41" s="2"/>
      <c r="P41" s="2"/>
    </row>
    <row r="42" spans="1:16" ht="18.75" thickTop="1">
      <c r="A42" s="2"/>
      <c r="B42" s="2"/>
      <c r="C42" s="2"/>
      <c r="D42" s="2"/>
      <c r="F42" s="3" t="s">
        <v>83</v>
      </c>
      <c r="G42" s="2"/>
      <c r="H42" s="2"/>
      <c r="I42" s="2"/>
      <c r="J42" s="2"/>
      <c r="K42" s="2"/>
      <c r="L42" s="22" t="s">
        <v>63</v>
      </c>
      <c r="M42" s="30">
        <f>H88</f>
        <v>1.3301270189221928</v>
      </c>
      <c r="N42" s="6" t="s">
        <v>93</v>
      </c>
      <c r="O42" s="2"/>
      <c r="P42" s="2"/>
    </row>
    <row r="43" spans="1:16" ht="18">
      <c r="A43" s="2"/>
      <c r="B43" s="2"/>
      <c r="C43" s="2"/>
      <c r="D43" s="2"/>
      <c r="G43" s="2"/>
      <c r="H43" s="2"/>
      <c r="I43" s="2"/>
      <c r="J43" s="2"/>
      <c r="K43" s="2"/>
      <c r="L43" s="6" t="s">
        <v>64</v>
      </c>
      <c r="M43" s="30">
        <f>H78</f>
        <v>7.330127018922193</v>
      </c>
      <c r="N43" s="6" t="s">
        <v>1</v>
      </c>
      <c r="O43" s="2"/>
      <c r="P43" s="2"/>
    </row>
    <row r="44" spans="1:16" ht="18">
      <c r="A44" s="2"/>
      <c r="B44" s="2"/>
      <c r="C44" s="2"/>
      <c r="D44" s="2"/>
      <c r="G44" s="2"/>
      <c r="H44" s="2"/>
      <c r="I44" s="2"/>
      <c r="J44" s="2"/>
      <c r="K44" s="2"/>
      <c r="L44" s="6" t="s">
        <v>75</v>
      </c>
      <c r="M44" s="29">
        <f>H71</f>
        <v>0</v>
      </c>
      <c r="N44" s="6" t="s">
        <v>2</v>
      </c>
      <c r="O44" s="2"/>
      <c r="P44" s="2"/>
    </row>
    <row r="45" spans="1:16" ht="18">
      <c r="A45" s="2"/>
      <c r="B45" s="2"/>
      <c r="C45" s="2"/>
      <c r="D45" s="2"/>
      <c r="E45" s="2" t="s">
        <v>4</v>
      </c>
      <c r="F45" s="3" t="s">
        <v>84</v>
      </c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0" ht="18.75" thickBot="1">
      <c r="A46" s="2"/>
      <c r="B46" s="2"/>
      <c r="C46" s="2"/>
      <c r="D46" s="2"/>
      <c r="E46" s="2"/>
      <c r="F46" s="2"/>
      <c r="H46" s="2"/>
      <c r="I46" s="2"/>
      <c r="J46" s="2"/>
    </row>
    <row r="47" spans="1:10" ht="19.5" thickBot="1" thickTop="1">
      <c r="A47" s="2"/>
      <c r="B47" s="2"/>
      <c r="C47" s="2"/>
      <c r="D47" s="2"/>
      <c r="E47" s="2"/>
      <c r="F47" s="3" t="s">
        <v>85</v>
      </c>
      <c r="G47" s="7" t="s">
        <v>11</v>
      </c>
      <c r="H47" s="15">
        <f>B2*SIN(B5)-H41*SIN(B6)</f>
        <v>13.660254037844386</v>
      </c>
      <c r="I47" s="8" t="str">
        <f>C2</f>
        <v>кН</v>
      </c>
      <c r="J47" s="21"/>
    </row>
    <row r="48" spans="1:10" ht="18.75" thickTop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5" ht="18">
      <c r="A49" s="2"/>
      <c r="B49" s="2"/>
      <c r="C49" s="2"/>
      <c r="D49" s="2"/>
      <c r="E49" s="2"/>
    </row>
    <row r="50" spans="1:10" ht="18.75" thickBot="1">
      <c r="A50" s="2"/>
      <c r="B50" s="2"/>
      <c r="C50" s="2"/>
      <c r="D50" s="2"/>
      <c r="E50" s="2" t="s">
        <v>73</v>
      </c>
      <c r="F50" s="2" t="s">
        <v>86</v>
      </c>
      <c r="G50" s="2"/>
      <c r="H50" s="28"/>
      <c r="I50" s="2"/>
      <c r="J50" s="2"/>
    </row>
    <row r="51" spans="1:10" ht="19.5" thickBot="1" thickTop="1">
      <c r="A51" s="2"/>
      <c r="B51" s="2"/>
      <c r="C51" s="2"/>
      <c r="D51" s="2"/>
      <c r="E51" s="2"/>
      <c r="F51" s="2"/>
      <c r="G51" s="7" t="s">
        <v>77</v>
      </c>
      <c r="H51" s="27">
        <f>B2*SIN(B5)*B4-H41*COS(B6)*2*B4-H41*SIN(B6)*B4+B3</f>
        <v>29.66025403784439</v>
      </c>
      <c r="I51" s="8" t="str">
        <f>C3</f>
        <v>кН * м</v>
      </c>
      <c r="J51" s="21"/>
    </row>
    <row r="52" spans="1:6" ht="19.5" thickBot="1" thickTop="1">
      <c r="A52" s="2"/>
      <c r="B52" s="2"/>
      <c r="C52" s="2"/>
      <c r="D52" s="2"/>
      <c r="F52" s="40" t="s">
        <v>71</v>
      </c>
    </row>
    <row r="53" spans="1:9" ht="19.5" thickBot="1" thickTop="1">
      <c r="A53" s="2"/>
      <c r="B53" s="2"/>
      <c r="C53" s="2"/>
      <c r="D53" s="2"/>
      <c r="E53" s="2" t="s">
        <v>72</v>
      </c>
      <c r="F53" s="2" t="s">
        <v>91</v>
      </c>
      <c r="G53" s="7"/>
      <c r="H53" s="15">
        <f>H51-B3+B2*SIN(B5)*B4-B2*COS(B5)*B4-H47*2*B4</f>
        <v>0</v>
      </c>
      <c r="I53" s="8"/>
    </row>
    <row r="54" spans="1:15" ht="18.75" thickTop="1">
      <c r="A54" s="2"/>
      <c r="B54" s="2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1:15" ht="18">
      <c r="K56" s="2"/>
      <c r="L56" s="2"/>
      <c r="M56" s="2"/>
      <c r="N56" s="2"/>
      <c r="O56" s="2"/>
    </row>
    <row r="57" spans="6:14" ht="18">
      <c r="F57" s="1" t="s">
        <v>70</v>
      </c>
      <c r="K57" s="2"/>
      <c r="L57" s="2"/>
      <c r="M57" s="2"/>
      <c r="N57" s="2"/>
    </row>
    <row r="58" spans="11:15" ht="18">
      <c r="K58" s="2"/>
      <c r="L58" s="2"/>
      <c r="M58" s="2"/>
      <c r="N58" s="2"/>
      <c r="O58" s="2"/>
    </row>
    <row r="59" spans="11:15" ht="18">
      <c r="K59" s="2"/>
      <c r="L59" s="2"/>
      <c r="M59" s="2"/>
      <c r="N59" s="2"/>
      <c r="O59" s="2"/>
    </row>
    <row r="60" spans="11:15" ht="18">
      <c r="K60" s="2"/>
      <c r="L60" s="2"/>
      <c r="M60" s="2"/>
      <c r="N60" s="2"/>
      <c r="O60" s="2"/>
    </row>
    <row r="61" spans="11:15" ht="18">
      <c r="K61" s="2"/>
      <c r="L61" s="2"/>
      <c r="M61" s="2"/>
      <c r="N61" s="2"/>
      <c r="O61" s="2"/>
    </row>
    <row r="62" spans="11:15" ht="18">
      <c r="K62" s="2"/>
      <c r="L62" s="2"/>
      <c r="M62" s="2"/>
      <c r="N62" s="2"/>
      <c r="O62" s="2"/>
    </row>
    <row r="63" spans="11:15" ht="18">
      <c r="K63" s="2"/>
      <c r="L63" s="2"/>
      <c r="M63" s="2"/>
      <c r="N63" s="2"/>
      <c r="O63" s="2"/>
    </row>
    <row r="64" spans="11:15" ht="18">
      <c r="K64" s="2"/>
      <c r="L64" s="2"/>
      <c r="M64" s="2"/>
      <c r="N64" s="2"/>
      <c r="O64" s="2"/>
    </row>
    <row r="65" spans="11:15" ht="18">
      <c r="K65" s="2"/>
      <c r="L65" s="2"/>
      <c r="M65" s="2"/>
      <c r="N65" s="2"/>
      <c r="O65" s="2"/>
    </row>
    <row r="66" spans="11:15" ht="18">
      <c r="K66" s="2"/>
      <c r="L66" s="2"/>
      <c r="M66" s="2"/>
      <c r="N66" s="2"/>
      <c r="O66" s="2"/>
    </row>
    <row r="67" spans="11:15" ht="18">
      <c r="K67" s="2"/>
      <c r="L67" s="2"/>
      <c r="M67" s="2"/>
      <c r="N67" s="2"/>
      <c r="O67" s="2"/>
    </row>
    <row r="68" spans="11:15" ht="18">
      <c r="K68" s="2"/>
      <c r="L68" s="2"/>
      <c r="M68" s="2"/>
      <c r="N68" s="2"/>
      <c r="O68" s="2"/>
    </row>
    <row r="69" spans="11:15" ht="18">
      <c r="K69" s="2"/>
      <c r="L69" s="2"/>
      <c r="M69" s="2"/>
      <c r="N69" s="2"/>
      <c r="O69" s="2"/>
    </row>
    <row r="70" spans="1:15" ht="18.75" thickBot="1">
      <c r="A70" s="1"/>
      <c r="B70" s="1"/>
      <c r="C70" s="1"/>
      <c r="D70" s="1"/>
      <c r="E70" s="1"/>
      <c r="F70" s="1" t="s">
        <v>5</v>
      </c>
      <c r="G70" s="1"/>
      <c r="H70" s="34"/>
      <c r="K70" s="2"/>
      <c r="L70" s="2"/>
      <c r="M70" s="2"/>
      <c r="N70" s="2"/>
      <c r="O70" s="2"/>
    </row>
    <row r="71" spans="7:15" ht="19.5" thickBot="1" thickTop="1">
      <c r="G71" s="7" t="s">
        <v>77</v>
      </c>
      <c r="H71" s="15">
        <v>0</v>
      </c>
      <c r="I71" s="8" t="str">
        <f>C3</f>
        <v>кН * м</v>
      </c>
      <c r="J71" s="21"/>
      <c r="K71" s="2"/>
      <c r="L71" s="2"/>
      <c r="M71" s="2"/>
      <c r="N71" s="2"/>
      <c r="O71" s="2"/>
    </row>
    <row r="72" spans="1:15" ht="19.5" thickBot="1" thickTop="1">
      <c r="A72" s="2"/>
      <c r="B72" s="2"/>
      <c r="C72" s="2"/>
      <c r="D72" s="2"/>
      <c r="E72" s="2" t="s">
        <v>6</v>
      </c>
      <c r="F72" s="3" t="s">
        <v>87</v>
      </c>
      <c r="G72" s="7" t="s">
        <v>66</v>
      </c>
      <c r="H72" s="27">
        <f>B2*COS(B5)</f>
        <v>5.000000000000001</v>
      </c>
      <c r="I72" s="8" t="s">
        <v>67</v>
      </c>
      <c r="J72" s="21"/>
      <c r="K72" s="2"/>
      <c r="L72" s="2"/>
      <c r="M72" s="2"/>
      <c r="N72" s="2"/>
      <c r="O72" s="2"/>
    </row>
    <row r="73" spans="1:15" ht="18.75" thickTop="1">
      <c r="A73" s="2"/>
      <c r="B73" s="2"/>
      <c r="C73" s="2"/>
      <c r="D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>
      <c r="A74" s="2"/>
      <c r="B74" s="2"/>
      <c r="C74" s="2"/>
      <c r="D74" s="2"/>
      <c r="E74" s="2" t="s">
        <v>4</v>
      </c>
      <c r="F74" s="3" t="s">
        <v>98</v>
      </c>
      <c r="G74" s="2"/>
      <c r="H74" s="2"/>
      <c r="I74" s="2"/>
      <c r="J74" s="2"/>
      <c r="K74" s="2"/>
      <c r="L74" s="2"/>
      <c r="M74" s="2"/>
      <c r="N74" s="2"/>
      <c r="O74" s="2"/>
    </row>
    <row r="75" spans="1:15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>
      <c r="A76" s="2"/>
      <c r="B76" s="2"/>
      <c r="C76" s="2"/>
      <c r="D76" s="2"/>
      <c r="E76" s="9" t="s">
        <v>15</v>
      </c>
      <c r="F76" s="9"/>
      <c r="G76" s="2"/>
      <c r="H76" s="2"/>
      <c r="I76" s="2"/>
      <c r="J76" s="2"/>
      <c r="K76" s="2"/>
      <c r="L76" s="2"/>
      <c r="M76" s="2"/>
      <c r="N76" s="2"/>
      <c r="O76" s="2"/>
    </row>
    <row r="77" spans="1:15" ht="18.75" thickBot="1">
      <c r="A77" s="2"/>
      <c r="B77" s="2"/>
      <c r="C77" s="2"/>
      <c r="D77" s="2"/>
      <c r="E77" s="2"/>
      <c r="F77" s="2"/>
      <c r="G77" s="2"/>
      <c r="H77" s="28"/>
      <c r="I77" s="28"/>
      <c r="J77" s="21"/>
      <c r="K77" s="2"/>
      <c r="L77" s="2"/>
      <c r="M77" s="2"/>
      <c r="N77" s="2"/>
      <c r="O77" s="2"/>
    </row>
    <row r="78" spans="1:15" ht="19.5" thickBot="1" thickTop="1">
      <c r="A78" s="2"/>
      <c r="B78" s="2"/>
      <c r="C78" s="2"/>
      <c r="D78" s="2"/>
      <c r="E78" s="2" t="s">
        <v>101</v>
      </c>
      <c r="F78" s="32" t="s">
        <v>88</v>
      </c>
      <c r="G78" s="7" t="s">
        <v>90</v>
      </c>
      <c r="H78" s="35">
        <f>(B3+B2*B4*SIN(B5))/(2*B4)</f>
        <v>7.330127018922193</v>
      </c>
      <c r="I78" s="8" t="s">
        <v>67</v>
      </c>
      <c r="J78" s="21"/>
      <c r="K78" s="2"/>
      <c r="L78" s="2"/>
      <c r="M78" s="2"/>
      <c r="N78" s="2"/>
      <c r="O78" s="2"/>
    </row>
    <row r="79" spans="1:15" ht="18.75" thickTop="1">
      <c r="A79" s="2"/>
      <c r="B79" s="2"/>
      <c r="C79" s="2"/>
      <c r="D79" s="2"/>
      <c r="E79" s="2"/>
      <c r="F79" s="33"/>
      <c r="G79" s="2"/>
      <c r="H79" s="2"/>
      <c r="I79" s="2"/>
      <c r="J79" s="2"/>
      <c r="K79" s="2"/>
      <c r="L79" s="2"/>
      <c r="M79" s="2"/>
      <c r="N79" s="2"/>
      <c r="O79" s="2"/>
    </row>
    <row r="80" spans="1:15" ht="18">
      <c r="A80" s="2"/>
      <c r="B80" s="2"/>
      <c r="C80" s="2"/>
      <c r="D80" s="2"/>
      <c r="E80" s="2"/>
      <c r="F80" s="32" t="s">
        <v>89</v>
      </c>
      <c r="G80" s="2"/>
      <c r="H80" s="2"/>
      <c r="I80" s="2"/>
      <c r="J80" s="2"/>
      <c r="K80" s="2"/>
      <c r="L80" s="2"/>
      <c r="M80" s="2"/>
      <c r="N80" s="2"/>
      <c r="O80" s="2"/>
    </row>
    <row r="81" spans="1:15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>
      <c r="A82" s="2"/>
      <c r="B82" s="2"/>
      <c r="C82" s="2"/>
      <c r="D82" s="2"/>
      <c r="E82" s="2"/>
      <c r="F82" s="3" t="s">
        <v>97</v>
      </c>
      <c r="G82" s="2"/>
      <c r="H82" s="2"/>
      <c r="I82" s="2"/>
      <c r="J82" s="2"/>
      <c r="K82" s="2"/>
      <c r="L82" s="2"/>
      <c r="M82" s="2"/>
      <c r="N82" s="2"/>
      <c r="O82" s="2"/>
    </row>
    <row r="83" spans="1:15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>
      <c r="A84" s="31"/>
      <c r="B84" s="31"/>
      <c r="C84" s="31"/>
      <c r="D84" s="31"/>
      <c r="E84" s="31"/>
      <c r="F84" s="32" t="s">
        <v>96</v>
      </c>
      <c r="G84" s="2"/>
      <c r="H84" s="2"/>
      <c r="I84" s="2"/>
      <c r="J84" s="2"/>
      <c r="K84" s="2"/>
      <c r="L84" s="2"/>
      <c r="M84" s="2"/>
      <c r="N84" s="2"/>
      <c r="O84" s="2"/>
    </row>
    <row r="85" spans="1:15" ht="18">
      <c r="A85" s="31"/>
      <c r="B85" s="31"/>
      <c r="C85" s="31"/>
      <c r="D85" s="31"/>
      <c r="E85" s="31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>
      <c r="A86" s="31"/>
      <c r="B86" s="31"/>
      <c r="C86" s="31"/>
      <c r="D86" s="31"/>
      <c r="E86" s="31"/>
      <c r="F86" s="3" t="s">
        <v>100</v>
      </c>
      <c r="I86" s="2"/>
      <c r="J86" s="2"/>
      <c r="K86" s="2"/>
      <c r="L86" s="2"/>
      <c r="M86" s="2"/>
      <c r="N86" s="2"/>
      <c r="O86" s="2"/>
    </row>
    <row r="87" spans="1:15" ht="18.75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9.5" thickBot="1" thickTop="1">
      <c r="A88" s="2"/>
      <c r="B88" s="2"/>
      <c r="C88" s="2"/>
      <c r="D88" s="2"/>
      <c r="E88" s="2"/>
      <c r="F88" s="2"/>
      <c r="G88" s="7" t="s">
        <v>11</v>
      </c>
      <c r="H88" s="16">
        <f>B2*SIN(B5)/2-B3/2</f>
        <v>1.3301270189221928</v>
      </c>
      <c r="I88" s="8" t="str">
        <f>C2</f>
        <v>кН</v>
      </c>
      <c r="J88" s="21"/>
      <c r="K88" s="2"/>
      <c r="L88" s="2"/>
      <c r="M88" s="2"/>
      <c r="N88" s="2"/>
      <c r="O88" s="2"/>
    </row>
    <row r="89" spans="1:15" ht="19.5" thickBot="1" thickTop="1">
      <c r="A89" s="2"/>
      <c r="B89" s="2"/>
      <c r="C89" s="2"/>
      <c r="D89" s="2"/>
      <c r="F89" s="40" t="s">
        <v>71</v>
      </c>
      <c r="H89" s="37"/>
      <c r="I89" s="21"/>
      <c r="J89" s="21"/>
      <c r="K89" s="2"/>
      <c r="L89" s="2"/>
      <c r="M89" s="2"/>
      <c r="N89" s="2"/>
      <c r="O89" s="2"/>
    </row>
    <row r="90" spans="1:15" ht="19.5" thickBot="1" thickTop="1">
      <c r="A90" s="2"/>
      <c r="B90" s="2"/>
      <c r="C90" s="2"/>
      <c r="D90" s="2"/>
      <c r="E90" s="2" t="s">
        <v>72</v>
      </c>
      <c r="F90" s="2" t="s">
        <v>92</v>
      </c>
      <c r="G90" s="7"/>
      <c r="H90" s="27">
        <f>H72*B4-B3+B2*SIN(B5)*B4-B2*COS(B5)*B4-H88*2*B4</f>
        <v>0</v>
      </c>
      <c r="I90" s="8"/>
      <c r="J90" s="21"/>
      <c r="K90" s="2"/>
      <c r="L90" s="2"/>
      <c r="M90" s="2"/>
      <c r="N90" s="2"/>
      <c r="O90" s="2"/>
    </row>
    <row r="91" spans="1:15" ht="27" thickTop="1">
      <c r="A91" s="41" t="s">
        <v>102</v>
      </c>
      <c r="B91" s="41"/>
      <c r="C91" s="41"/>
      <c r="D91" s="41"/>
      <c r="E91" s="41"/>
      <c r="F91" s="41"/>
      <c r="G91" s="41"/>
      <c r="H91" s="41"/>
      <c r="I91" s="41"/>
      <c r="J91" s="1"/>
      <c r="K91" s="2"/>
      <c r="L91" s="2"/>
      <c r="M91" s="2"/>
      <c r="N91" s="2"/>
      <c r="O91" s="2"/>
    </row>
    <row r="92" spans="1:15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>
      <c r="A93" s="2"/>
      <c r="B93" s="2"/>
      <c r="C93" s="2"/>
      <c r="D93" s="2"/>
      <c r="E93" s="2"/>
      <c r="F93" s="3" t="s">
        <v>94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 ht="18.75" thickBot="1">
      <c r="A94" s="2"/>
      <c r="B94" s="2"/>
      <c r="C94" s="2"/>
      <c r="D94" s="2"/>
      <c r="E94" s="2"/>
      <c r="F94" s="32" t="s">
        <v>95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 ht="19.5" thickBot="1" thickTop="1">
      <c r="A95" s="2"/>
      <c r="B95" s="2"/>
      <c r="C95" s="2"/>
      <c r="D95" s="2"/>
      <c r="E95" s="2"/>
      <c r="F95" s="2"/>
      <c r="G95" s="18" t="s">
        <v>16</v>
      </c>
      <c r="H95" s="16">
        <f>B3/2+B2*SIN(B5)/2</f>
        <v>7.330127018922193</v>
      </c>
      <c r="I95" s="19" t="str">
        <f>C2</f>
        <v>кН</v>
      </c>
      <c r="J95" s="38"/>
      <c r="K95" s="2"/>
      <c r="L95" s="2"/>
      <c r="M95" s="2"/>
      <c r="N95" s="2"/>
      <c r="O95" s="2"/>
    </row>
    <row r="96" spans="1:15" ht="19.5" thickBot="1" thickTop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9.5" thickBot="1" thickTop="1">
      <c r="A97" s="2"/>
      <c r="B97" s="2"/>
      <c r="C97" s="2"/>
      <c r="D97" s="2"/>
      <c r="E97" s="2"/>
      <c r="F97" s="2"/>
      <c r="G97" s="18" t="s">
        <v>43</v>
      </c>
      <c r="H97" s="35">
        <f>B2*COS(B5)</f>
        <v>5.000000000000001</v>
      </c>
      <c r="I97" s="19" t="str">
        <f>C2</f>
        <v>кН</v>
      </c>
      <c r="J97" s="38"/>
      <c r="K97" s="2"/>
      <c r="L97" s="2"/>
      <c r="M97" s="2"/>
      <c r="N97" s="2"/>
      <c r="O97" s="2"/>
    </row>
    <row r="98" spans="1:15" ht="19.5" thickBot="1" thickTop="1">
      <c r="A98" s="2"/>
      <c r="B98" s="2"/>
      <c r="C98" s="2" t="s">
        <v>17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9.5" thickBot="1" thickTop="1">
      <c r="A99" s="2"/>
      <c r="B99" s="2"/>
      <c r="C99" s="18" t="s">
        <v>43</v>
      </c>
      <c r="D99" s="35">
        <f>B2*COS(B5)</f>
        <v>5.000000000000001</v>
      </c>
      <c r="E99" s="19" t="str">
        <f>C2</f>
        <v>кН</v>
      </c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9.5" thickBot="1" thickTop="1">
      <c r="A100" s="2"/>
      <c r="B100" s="2"/>
      <c r="C100" s="18" t="s">
        <v>11</v>
      </c>
      <c r="D100" s="16">
        <f>B2*SIN(B5)/2-B3/2</f>
        <v>1.3301270189221928</v>
      </c>
      <c r="E100" s="19" t="str">
        <f>C2</f>
        <v>кН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9.5" thickBot="1" thickTop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9.5" thickBot="1" thickTop="1">
      <c r="A102" s="2"/>
      <c r="B102" s="2"/>
      <c r="C102" s="18" t="s">
        <v>16</v>
      </c>
      <c r="D102" s="16">
        <f>B3/2+B2*SIN(B5)/2</f>
        <v>7.330127018922193</v>
      </c>
      <c r="E102" s="19" t="str">
        <f>C2</f>
        <v>кН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8.75" thickTop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</sheetData>
  <mergeCells count="8">
    <mergeCell ref="A1:C1"/>
    <mergeCell ref="A8:C8"/>
    <mergeCell ref="A9:C9"/>
    <mergeCell ref="A12:C12"/>
    <mergeCell ref="A91:I91"/>
    <mergeCell ref="A16:C16"/>
    <mergeCell ref="A18:C18"/>
    <mergeCell ref="A14:C14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10" max="10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E11" sqref="E11"/>
    </sheetView>
  </sheetViews>
  <sheetFormatPr defaultColWidth="9.00390625" defaultRowHeight="12.75"/>
  <sheetData>
    <row r="2" ht="18.75">
      <c r="A2" s="13" t="s">
        <v>33</v>
      </c>
    </row>
    <row r="3" ht="18.75">
      <c r="A3" s="13" t="s">
        <v>39</v>
      </c>
    </row>
    <row r="4" ht="18.75">
      <c r="A4" s="13" t="s">
        <v>37</v>
      </c>
    </row>
    <row r="5" ht="18.75">
      <c r="A5" s="13" t="s">
        <v>40</v>
      </c>
    </row>
    <row r="6" spans="1:7" ht="20.25">
      <c r="A6" s="13" t="s">
        <v>38</v>
      </c>
      <c r="G6" s="17" t="s">
        <v>42</v>
      </c>
    </row>
    <row r="7" ht="18.75">
      <c r="A7" s="13"/>
    </row>
    <row r="8" ht="18.75">
      <c r="A8" s="13" t="s">
        <v>41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45</v>
      </c>
    </row>
    <row r="23" ht="12.75">
      <c r="A23" t="s">
        <v>55</v>
      </c>
    </row>
    <row r="24" ht="12.75">
      <c r="A24" t="s">
        <v>56</v>
      </c>
    </row>
    <row r="25" ht="12.75">
      <c r="A25" t="s">
        <v>45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USER</cp:lastModifiedBy>
  <cp:lastPrinted>2007-10-23T01:49:48Z</cp:lastPrinted>
  <dcterms:created xsi:type="dcterms:W3CDTF">2007-09-17T14:46:54Z</dcterms:created>
  <dcterms:modified xsi:type="dcterms:W3CDTF">2007-10-23T01:56:14Z</dcterms:modified>
  <cp:category/>
  <cp:version/>
  <cp:contentType/>
  <cp:contentStatus/>
</cp:coreProperties>
</file>