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Титульный лист" sheetId="1" r:id="rId1"/>
    <sheet name="C3 Расчёт" sheetId="2" r:id="rId2"/>
    <sheet name="Замечания" sheetId="3" r:id="rId3"/>
  </sheets>
  <definedNames>
    <definedName name="_xlnm.Print_Area" localSheetId="1">'C3 Расчёт'!$A$1:$K$107</definedName>
  </definedNames>
  <calcPr fullCalcOnLoad="1"/>
</workbook>
</file>

<file path=xl/sharedStrings.xml><?xml version="1.0" encoding="utf-8"?>
<sst xmlns="http://schemas.openxmlformats.org/spreadsheetml/2006/main" count="153" uniqueCount="133">
  <si>
    <t>Кафедра: Теоретическая механика</t>
  </si>
  <si>
    <t>9 вариант</t>
  </si>
  <si>
    <t xml:space="preserve">Выполнил: </t>
  </si>
  <si>
    <t>Константинов Андрей</t>
  </si>
  <si>
    <t>Группа И-3-2</t>
  </si>
  <si>
    <t xml:space="preserve">Принял: </t>
  </si>
  <si>
    <t>Москва</t>
  </si>
  <si>
    <t>2007 г.</t>
  </si>
  <si>
    <t xml:space="preserve">доктор технических наук профессор </t>
  </si>
  <si>
    <t>Алюшин Юрий Алексеевич</t>
  </si>
  <si>
    <t xml:space="preserve">Курсовая работа С3 </t>
  </si>
  <si>
    <t>Дано:</t>
  </si>
  <si>
    <t>кН</t>
  </si>
  <si>
    <t>M =</t>
  </si>
  <si>
    <t>кН * м</t>
  </si>
  <si>
    <t>k =</t>
  </si>
  <si>
    <t>м</t>
  </si>
  <si>
    <t>Исследуемая реакция:</t>
  </si>
  <si>
    <t>Вариант 9</t>
  </si>
  <si>
    <t>Константинов А.</t>
  </si>
  <si>
    <t>И-3-2</t>
  </si>
  <si>
    <t>q =</t>
  </si>
  <si>
    <t>кН / м</t>
  </si>
  <si>
    <t>Задание С3</t>
  </si>
  <si>
    <t>α</t>
  </si>
  <si>
    <t>t =</t>
  </si>
  <si>
    <t xml:space="preserve">d = </t>
  </si>
  <si>
    <t>Решение:</t>
  </si>
  <si>
    <r>
      <t>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 xml:space="preserve"> =</t>
    </r>
  </si>
  <si>
    <r>
      <t>X</t>
    </r>
    <r>
      <rPr>
        <b/>
        <sz val="10"/>
        <rFont val="Arial Cyr"/>
        <family val="0"/>
      </rPr>
      <t>A</t>
    </r>
  </si>
  <si>
    <t>Разрежем схему по шарниру, получим:</t>
  </si>
  <si>
    <t>∑Xi=0</t>
  </si>
  <si>
    <t>∑Yi=0</t>
  </si>
  <si>
    <t>Равномерно-распределённую  нагрузку q заменяем  равнодействующей  Q  и  приложим  её  в центре  действия  нагрузки q</t>
  </si>
  <si>
    <t>Q = q * d</t>
  </si>
  <si>
    <r>
      <t>X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+ R</t>
    </r>
    <r>
      <rPr>
        <b/>
        <sz val="10"/>
        <rFont val="Arial Cyr"/>
        <family val="0"/>
      </rPr>
      <t>X</t>
    </r>
    <r>
      <rPr>
        <sz val="14"/>
        <rFont val="Arial Cyr"/>
        <family val="0"/>
      </rPr>
      <t xml:space="preserve"> = 0</t>
    </r>
  </si>
  <si>
    <r>
      <t>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- q * d +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= 0</t>
    </r>
  </si>
  <si>
    <t>Для левой части:</t>
  </si>
  <si>
    <t>Для правой части:</t>
  </si>
  <si>
    <r>
      <t>X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- R</t>
    </r>
    <r>
      <rPr>
        <b/>
        <sz val="10"/>
        <rFont val="Arial Cyr"/>
        <family val="0"/>
      </rPr>
      <t>X</t>
    </r>
    <r>
      <rPr>
        <sz val="14"/>
        <rFont val="Arial Cyr"/>
        <family val="0"/>
      </rPr>
      <t xml:space="preserve"> +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α= 0</t>
    </r>
  </si>
  <si>
    <r>
      <t>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-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-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α= 0</t>
    </r>
  </si>
  <si>
    <r>
      <t>M + t *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- t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 + k * R</t>
    </r>
    <r>
      <rPr>
        <b/>
        <sz val="10"/>
        <rFont val="Arial Cyr"/>
        <family val="0"/>
      </rPr>
      <t>X</t>
    </r>
    <r>
      <rPr>
        <sz val="14"/>
        <rFont val="Arial Cyr"/>
        <family val="0"/>
      </rPr>
      <t xml:space="preserve"> - k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α= 0</t>
    </r>
  </si>
  <si>
    <r>
      <t>R</t>
    </r>
    <r>
      <rPr>
        <b/>
        <sz val="10"/>
        <rFont val="Arial Cyr"/>
        <family val="0"/>
      </rPr>
      <t>X</t>
    </r>
    <r>
      <rPr>
        <sz val="14"/>
        <rFont val="Arial Cyr"/>
        <family val="0"/>
      </rPr>
      <t xml:space="preserve"> = (- M - t *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+ t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 + k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α) / k</t>
    </r>
  </si>
  <si>
    <t>Второй способ соединения (с помощью скользящей заделки):</t>
  </si>
  <si>
    <r>
      <t>X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</t>
    </r>
    <r>
      <rPr>
        <sz val="14"/>
        <rFont val="Arial Cyr"/>
        <family val="0"/>
      </rPr>
      <t>= 0</t>
    </r>
  </si>
  <si>
    <r>
      <t>X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= 0</t>
    </r>
  </si>
  <si>
    <t>Наименьший модуль реакции XA достигается при втором способе соединения, поэтому ищем остальные реакции опор исоединения C:</t>
  </si>
  <si>
    <t>(4)</t>
  </si>
  <si>
    <t>(5)</t>
  </si>
  <si>
    <t>(6)</t>
  </si>
  <si>
    <t>(7)</t>
  </si>
  <si>
    <t>(8)</t>
  </si>
  <si>
    <t>Из (4) :</t>
  </si>
  <si>
    <r>
      <t>X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= -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</t>
    </r>
  </si>
  <si>
    <t>Из (5):</t>
  </si>
  <si>
    <t>(9)</t>
  </si>
  <si>
    <t>Подставляем (9) в (6), получаем:</t>
  </si>
  <si>
    <r>
      <t>- (d/2) * Q + d *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+ M + t *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- t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 - k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α= 0</t>
    </r>
  </si>
  <si>
    <t>(10)</t>
  </si>
  <si>
    <t>(11)</t>
  </si>
  <si>
    <r>
      <t>X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=</t>
    </r>
  </si>
  <si>
    <r>
      <t>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=</t>
    </r>
  </si>
  <si>
    <r>
      <t>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= </t>
    </r>
  </si>
  <si>
    <r>
      <t>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= </t>
    </r>
  </si>
  <si>
    <t>Из (10) и Q = q * d:</t>
  </si>
  <si>
    <t>Подставляем (11) в (7) и Q = q * d:</t>
  </si>
  <si>
    <t>Подставляем (11) в (8) и Q = q * d:</t>
  </si>
  <si>
    <t>Ответ:</t>
  </si>
  <si>
    <t>(для второго способа закрепления)</t>
  </si>
  <si>
    <t>Sum(X)=</t>
  </si>
  <si>
    <t>M(A)=</t>
  </si>
  <si>
    <t>Проверка для системы в целом</t>
  </si>
  <si>
    <r>
      <t>∑M</t>
    </r>
    <r>
      <rPr>
        <sz val="10"/>
        <rFont val="Arial Cyr"/>
        <family val="0"/>
      </rPr>
      <t>B</t>
    </r>
    <r>
      <rPr>
        <sz val="14"/>
        <rFont val="Arial Cyr"/>
        <family val="0"/>
      </rPr>
      <t>=0</t>
    </r>
  </si>
  <si>
    <r>
      <t>∑M</t>
    </r>
    <r>
      <rPr>
        <sz val="10"/>
        <rFont val="Arial Cyr"/>
        <family val="0"/>
      </rPr>
      <t>A</t>
    </r>
    <r>
      <rPr>
        <sz val="14"/>
        <rFont val="Arial Cyr"/>
        <family val="0"/>
      </rPr>
      <t>=0</t>
    </r>
  </si>
  <si>
    <t>Mc=</t>
  </si>
  <si>
    <t>Уважаемый Андрей!</t>
  </si>
  <si>
    <t>Алюшин Ю.А.</t>
  </si>
  <si>
    <t>И в последующем обязательно делайте проверку.</t>
  </si>
  <si>
    <t>Учитывая Ваше отношение к учебе, работу зачитываю .</t>
  </si>
  <si>
    <t>Прошу исправить ячейки, в которых текст окрашен в красный цвет.</t>
  </si>
  <si>
    <t>кН*м</t>
  </si>
  <si>
    <r>
      <t>R</t>
    </r>
    <r>
      <rPr>
        <b/>
        <sz val="10"/>
        <color indexed="10"/>
        <rFont val="Arial Cyr"/>
        <family val="0"/>
      </rPr>
      <t>Y</t>
    </r>
    <r>
      <rPr>
        <sz val="14"/>
        <color indexed="10"/>
        <rFont val="Arial Cyr"/>
        <family val="0"/>
      </rPr>
      <t xml:space="preserve"> = ((d/2) * q*d </t>
    </r>
    <r>
      <rPr>
        <sz val="14"/>
        <color indexed="57"/>
        <rFont val="Arial Cyr"/>
        <family val="0"/>
      </rPr>
      <t>- M</t>
    </r>
    <r>
      <rPr>
        <sz val="14"/>
        <color indexed="10"/>
        <rFont val="Arial Cyr"/>
        <family val="0"/>
      </rPr>
      <t xml:space="preserve"> + t * P</t>
    </r>
    <r>
      <rPr>
        <b/>
        <sz val="10"/>
        <color indexed="10"/>
        <rFont val="Arial Cyr"/>
        <family val="0"/>
      </rPr>
      <t>1</t>
    </r>
    <r>
      <rPr>
        <sz val="14"/>
        <color indexed="10"/>
        <rFont val="Arial Cyr"/>
        <family val="0"/>
      </rPr>
      <t>*sin α + k * P</t>
    </r>
    <r>
      <rPr>
        <b/>
        <sz val="10"/>
        <color indexed="10"/>
        <rFont val="Arial Cyr"/>
        <family val="0"/>
      </rPr>
      <t>1</t>
    </r>
    <r>
      <rPr>
        <sz val="14"/>
        <color indexed="10"/>
        <rFont val="Arial Cyr"/>
        <family val="0"/>
      </rPr>
      <t>*cos α) / (d+t)</t>
    </r>
  </si>
  <si>
    <r>
      <t>Y</t>
    </r>
    <r>
      <rPr>
        <b/>
        <sz val="10"/>
        <color indexed="10"/>
        <rFont val="Arial Cyr"/>
        <family val="0"/>
      </rPr>
      <t>A</t>
    </r>
    <r>
      <rPr>
        <sz val="14"/>
        <color indexed="10"/>
        <rFont val="Arial Cyr"/>
        <family val="0"/>
      </rPr>
      <t xml:space="preserve"> = - ((d/2) * q*d </t>
    </r>
    <r>
      <rPr>
        <sz val="14"/>
        <color indexed="57"/>
        <rFont val="Arial Cyr"/>
        <family val="0"/>
      </rPr>
      <t>- M</t>
    </r>
    <r>
      <rPr>
        <sz val="14"/>
        <color indexed="10"/>
        <rFont val="Arial Cyr"/>
        <family val="0"/>
      </rPr>
      <t xml:space="preserve"> + t * P</t>
    </r>
    <r>
      <rPr>
        <b/>
        <sz val="10"/>
        <color indexed="10"/>
        <rFont val="Arial Cyr"/>
        <family val="0"/>
      </rPr>
      <t>1</t>
    </r>
    <r>
      <rPr>
        <sz val="14"/>
        <color indexed="10"/>
        <rFont val="Arial Cyr"/>
        <family val="0"/>
      </rPr>
      <t>*sin α + k * P</t>
    </r>
    <r>
      <rPr>
        <b/>
        <sz val="10"/>
        <color indexed="10"/>
        <rFont val="Arial Cyr"/>
        <family val="0"/>
      </rPr>
      <t>1</t>
    </r>
    <r>
      <rPr>
        <sz val="14"/>
        <color indexed="10"/>
        <rFont val="Arial Cyr"/>
        <family val="0"/>
      </rPr>
      <t>*cos α) / (d+t) + q * d</t>
    </r>
  </si>
  <si>
    <r>
      <t>Y</t>
    </r>
    <r>
      <rPr>
        <b/>
        <sz val="10"/>
        <color indexed="10"/>
        <rFont val="Arial Cyr"/>
        <family val="0"/>
      </rPr>
      <t>B</t>
    </r>
    <r>
      <rPr>
        <sz val="14"/>
        <color indexed="10"/>
        <rFont val="Arial Cyr"/>
        <family val="0"/>
      </rPr>
      <t xml:space="preserve"> = ((d/2) * q*d </t>
    </r>
    <r>
      <rPr>
        <sz val="14"/>
        <color indexed="57"/>
        <rFont val="Arial Cyr"/>
        <family val="0"/>
      </rPr>
      <t>- M</t>
    </r>
    <r>
      <rPr>
        <sz val="14"/>
        <color indexed="10"/>
        <rFont val="Arial Cyr"/>
        <family val="0"/>
      </rPr>
      <t xml:space="preserve"> + t * P</t>
    </r>
    <r>
      <rPr>
        <b/>
        <sz val="10"/>
        <color indexed="10"/>
        <rFont val="Arial Cyr"/>
        <family val="0"/>
      </rPr>
      <t>1</t>
    </r>
    <r>
      <rPr>
        <sz val="14"/>
        <color indexed="10"/>
        <rFont val="Arial Cyr"/>
        <family val="0"/>
      </rPr>
      <t>*sin α + k * P</t>
    </r>
    <r>
      <rPr>
        <b/>
        <sz val="10"/>
        <color indexed="10"/>
        <rFont val="Arial Cyr"/>
        <family val="0"/>
      </rPr>
      <t>1</t>
    </r>
    <r>
      <rPr>
        <sz val="14"/>
        <color indexed="10"/>
        <rFont val="Arial Cyr"/>
        <family val="0"/>
      </rPr>
      <t>*cos α) / (d+t) + P</t>
    </r>
    <r>
      <rPr>
        <b/>
        <sz val="10"/>
        <color indexed="10"/>
        <rFont val="Arial Cyr"/>
        <family val="0"/>
      </rPr>
      <t>1</t>
    </r>
    <r>
      <rPr>
        <sz val="14"/>
        <color indexed="10"/>
        <rFont val="Arial Cyr"/>
        <family val="0"/>
      </rPr>
      <t>*sin α</t>
    </r>
  </si>
  <si>
    <r>
      <t>M</t>
    </r>
    <r>
      <rPr>
        <b/>
        <sz val="10"/>
        <rFont val="Arial Cyr"/>
        <family val="0"/>
      </rPr>
      <t>C</t>
    </r>
    <r>
      <rPr>
        <sz val="14"/>
        <rFont val="Arial Cyr"/>
        <family val="0"/>
      </rPr>
      <t xml:space="preserve"> = - (d/2) * Q + d * R</t>
    </r>
    <r>
      <rPr>
        <b/>
        <sz val="10"/>
        <rFont val="Arial Cyr"/>
        <family val="0"/>
      </rPr>
      <t>Y</t>
    </r>
  </si>
  <si>
    <r>
      <t>X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+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 = 0</t>
    </r>
  </si>
  <si>
    <r>
      <t>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-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-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 = 0</t>
    </r>
  </si>
  <si>
    <r>
      <t>∑M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>=0</t>
    </r>
  </si>
  <si>
    <t>Sum(Y)=</t>
  </si>
  <si>
    <r>
      <t>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- q * d + 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-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α= 0</t>
    </r>
  </si>
  <si>
    <r>
      <t>- (d/2) * Q + (d + t) * 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+ </t>
    </r>
    <r>
      <rPr>
        <sz val="14"/>
        <rFont val="Arial Cyr"/>
        <family val="0"/>
      </rPr>
      <t>M - (d + 2*t)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 - k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 = 0</t>
    </r>
  </si>
  <si>
    <r>
      <t>X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+ X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+ P</t>
    </r>
    <r>
      <rPr>
        <b/>
        <sz val="14"/>
        <rFont val="Arial Cyr"/>
        <family val="0"/>
      </rPr>
      <t>1</t>
    </r>
    <r>
      <rPr>
        <sz val="14"/>
        <rFont val="Arial Cyr"/>
        <family val="0"/>
      </rPr>
      <t>*cos α = 0</t>
    </r>
  </si>
  <si>
    <r>
      <t>- (d/2) * Q + d *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- </t>
    </r>
    <r>
      <rPr>
        <sz val="14"/>
        <color indexed="57"/>
        <rFont val="Arial Cyr"/>
        <family val="0"/>
      </rPr>
      <t>M</t>
    </r>
    <r>
      <rPr>
        <b/>
        <sz val="10"/>
        <color indexed="57"/>
        <rFont val="Arial Cyr"/>
        <family val="0"/>
      </rPr>
      <t>C</t>
    </r>
    <r>
      <rPr>
        <b/>
        <sz val="10"/>
        <rFont val="Arial Cyr"/>
        <family val="0"/>
      </rPr>
      <t xml:space="preserve"> </t>
    </r>
    <r>
      <rPr>
        <sz val="14"/>
        <rFont val="Arial Cyr"/>
        <family val="0"/>
      </rPr>
      <t>= 0</t>
    </r>
  </si>
  <si>
    <r>
      <t>M</t>
    </r>
    <r>
      <rPr>
        <b/>
        <sz val="10"/>
        <color indexed="57"/>
        <rFont val="Arial Cyr"/>
        <family val="0"/>
      </rPr>
      <t>C</t>
    </r>
    <r>
      <rPr>
        <sz val="14"/>
        <rFont val="Arial Cyr"/>
        <family val="0"/>
      </rPr>
      <t xml:space="preserve"> + M + t * R</t>
    </r>
    <r>
      <rPr>
        <b/>
        <sz val="10"/>
        <rFont val="Arial Cyr"/>
        <family val="0"/>
      </rPr>
      <t>Y</t>
    </r>
    <r>
      <rPr>
        <sz val="14"/>
        <rFont val="Arial Cyr"/>
        <family val="0"/>
      </rPr>
      <t xml:space="preserve"> - t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*sin α - k * P</t>
    </r>
    <r>
      <rPr>
        <b/>
        <sz val="10"/>
        <rFont val="Arial Cyr"/>
        <family val="0"/>
      </rPr>
      <t>1</t>
    </r>
    <r>
      <rPr>
        <sz val="14"/>
        <rFont val="Arial Cyr"/>
        <family val="0"/>
      </rPr>
      <t>*cos α = 0</t>
    </r>
  </si>
  <si>
    <t>Добрый вечер, Юрий Алексеевич.</t>
  </si>
  <si>
    <t>Поправил следующее:</t>
  </si>
  <si>
    <t>Всё это отметил зелёным цветом.</t>
  </si>
  <si>
    <t>С Уважением Андрей.</t>
  </si>
  <si>
    <t>1) Чертежи сделал в цвете.</t>
  </si>
  <si>
    <t>2) Догадался, где ошибка в расчётах (сменил знак М с плюса на минус)</t>
  </si>
  <si>
    <t>3) Сменил обозначения с MR на MC (так более наглядно и понятно)</t>
  </si>
  <si>
    <t>4) Сделал проверку (насколько я понял, именно её мне требовалось сделать) для случая, когда рассматриваем всю систему в целом (поначалу опять ошибся в формуле для моментов, проверка показала мне это, действительно оценил нужность и правильность применения самопроверки при решении задач!)</t>
  </si>
  <si>
    <t>Принято 24.09.07г</t>
  </si>
  <si>
    <t>Сумма моментов относительно точки А для всей системы:</t>
  </si>
  <si>
    <t>Q*d/2+P1*sin(b5)*(d+2t)+P1*cos(b5)*k-M-YB*(d+t)=0</t>
  </si>
  <si>
    <t>ПРОВЕРКА</t>
  </si>
  <si>
    <r>
      <t>X</t>
    </r>
    <r>
      <rPr>
        <b/>
        <sz val="10"/>
        <rFont val="Arial Cyr"/>
        <family val="0"/>
      </rPr>
      <t>А</t>
    </r>
    <r>
      <rPr>
        <sz val="14"/>
        <rFont val="Arial Cyr"/>
        <family val="0"/>
      </rPr>
      <t xml:space="preserve"> =</t>
    </r>
  </si>
  <si>
    <r>
      <t>Х</t>
    </r>
    <r>
      <rPr>
        <sz val="10"/>
        <rFont val="Arial Cyr"/>
        <family val="0"/>
      </rPr>
      <t>А</t>
    </r>
    <r>
      <rPr>
        <sz val="14"/>
        <rFont val="Arial Cyr"/>
        <family val="0"/>
      </rPr>
      <t>=</t>
    </r>
  </si>
  <si>
    <r>
      <t>R</t>
    </r>
    <r>
      <rPr>
        <b/>
        <sz val="10"/>
        <rFont val="Arial Cyr"/>
        <family val="0"/>
      </rPr>
      <t>X</t>
    </r>
    <r>
      <rPr>
        <sz val="14"/>
        <rFont val="Arial Cyr"/>
        <family val="0"/>
      </rPr>
      <t xml:space="preserve"> =</t>
    </r>
  </si>
  <si>
    <t>Q=</t>
  </si>
  <si>
    <t>кH</t>
  </si>
  <si>
    <t>Rx=</t>
  </si>
  <si>
    <t>Ry=</t>
  </si>
  <si>
    <r>
      <t>Y</t>
    </r>
    <r>
      <rPr>
        <sz val="10"/>
        <rFont val="Arial Cyr"/>
        <family val="0"/>
      </rPr>
      <t>А</t>
    </r>
    <r>
      <rPr>
        <sz val="14"/>
        <rFont val="Arial Cyr"/>
        <family val="0"/>
      </rPr>
      <t>=</t>
    </r>
  </si>
  <si>
    <r>
      <t>Х</t>
    </r>
    <r>
      <rPr>
        <sz val="10"/>
        <rFont val="Arial Cyr"/>
        <family val="0"/>
      </rPr>
      <t>B</t>
    </r>
    <r>
      <rPr>
        <sz val="14"/>
        <rFont val="Arial Cyr"/>
        <family val="0"/>
      </rPr>
      <t>=</t>
    </r>
  </si>
  <si>
    <r>
      <t>Y</t>
    </r>
    <r>
      <rPr>
        <sz val="10"/>
        <rFont val="Arial Cyr"/>
        <family val="0"/>
      </rPr>
      <t>B</t>
    </r>
    <r>
      <rPr>
        <sz val="14"/>
        <rFont val="Arial Cyr"/>
        <family val="0"/>
      </rPr>
      <t>=</t>
    </r>
  </si>
  <si>
    <r>
      <t>- (d/2) * Q + d * R</t>
    </r>
    <r>
      <rPr>
        <b/>
        <sz val="10"/>
        <color indexed="10"/>
        <rFont val="Arial Cyr"/>
        <family val="0"/>
      </rPr>
      <t>Y</t>
    </r>
    <r>
      <rPr>
        <sz val="14"/>
        <color indexed="10"/>
        <rFont val="Arial Cyr"/>
        <family val="0"/>
      </rPr>
      <t xml:space="preserve"> -Rx*k= 0</t>
    </r>
  </si>
  <si>
    <t>(A)</t>
  </si>
  <si>
    <t>из (А)</t>
  </si>
  <si>
    <t>(1л)</t>
  </si>
  <si>
    <t>(1п)</t>
  </si>
  <si>
    <t>из (1п)</t>
  </si>
  <si>
    <t>из (1л)</t>
  </si>
  <si>
    <t>(2л)</t>
  </si>
  <si>
    <t>(2п)</t>
  </si>
  <si>
    <t>из (2п)</t>
  </si>
  <si>
    <t>(3л)</t>
  </si>
  <si>
    <t>(3п)</t>
  </si>
  <si>
    <t>из (2л)</t>
  </si>
  <si>
    <t>из(3л) или (3п)</t>
  </si>
  <si>
    <r>
      <t>∑M</t>
    </r>
    <r>
      <rPr>
        <sz val="10"/>
        <rFont val="Arial Cyr"/>
        <family val="0"/>
      </rPr>
      <t>В</t>
    </r>
    <r>
      <rPr>
        <sz val="14"/>
        <rFont val="Arial Cyr"/>
        <family val="0"/>
      </rPr>
      <t>=0</t>
    </r>
  </si>
  <si>
    <t>Для всей системы:</t>
  </si>
  <si>
    <t xml:space="preserve">МГГУ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</si>
</sst>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8"/>
      <name val="Arial Cyr"/>
      <family val="0"/>
    </font>
    <font>
      <sz val="25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b/>
      <u val="single"/>
      <sz val="14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4"/>
      <color indexed="57"/>
      <name val="Arial Cyr"/>
      <family val="0"/>
    </font>
    <font>
      <b/>
      <sz val="10"/>
      <color indexed="57"/>
      <name val="Arial Cyr"/>
      <family val="0"/>
    </font>
    <font>
      <sz val="10"/>
      <name val="Arial Unicode MS"/>
      <family val="2"/>
    </font>
    <font>
      <sz val="12"/>
      <name val="Arial Cyr"/>
      <family val="0"/>
    </font>
    <font>
      <sz val="9.5"/>
      <name val="Arial Cyr"/>
      <family val="0"/>
    </font>
    <font>
      <sz val="9"/>
      <name val="Arial Cyr"/>
      <family val="0"/>
    </font>
    <font>
      <sz val="4"/>
      <name val="Arial Cyr"/>
      <family val="0"/>
    </font>
    <font>
      <sz val="14.5"/>
      <name val="Arial Cyr"/>
      <family val="0"/>
    </font>
    <font>
      <sz val="5.2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lef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/>
    </xf>
    <xf numFmtId="0" fontId="8" fillId="0" borderId="1" xfId="0" applyFont="1" applyBorder="1" applyAlignment="1" quotePrefix="1">
      <alignment/>
    </xf>
    <xf numFmtId="0" fontId="3" fillId="2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2" fontId="3" fillId="4" borderId="13" xfId="0" applyNumberFormat="1" applyFont="1" applyFill="1" applyBorder="1" applyAlignment="1" quotePrefix="1">
      <alignment/>
    </xf>
    <xf numFmtId="0" fontId="3" fillId="4" borderId="0" xfId="0" applyFont="1" applyFill="1" applyBorder="1" applyAlignment="1">
      <alignment/>
    </xf>
    <xf numFmtId="2" fontId="3" fillId="4" borderId="0" xfId="0" applyNumberFormat="1" applyFont="1" applyFill="1" applyBorder="1" applyAlignment="1">
      <alignment/>
    </xf>
    <xf numFmtId="0" fontId="8" fillId="0" borderId="0" xfId="0" applyFont="1" applyBorder="1" applyAlignment="1" quotePrefix="1">
      <alignment/>
    </xf>
    <xf numFmtId="2" fontId="8" fillId="4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8" fillId="4" borderId="0" xfId="0" applyNumberFormat="1" applyFont="1" applyFill="1" applyBorder="1" applyAlignment="1" quotePrefix="1">
      <alignment/>
    </xf>
    <xf numFmtId="0" fontId="15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Расчёт'!$B$95:$B$101</c:f>
              <c:strCache/>
            </c:strRef>
          </c:cat>
          <c:val>
            <c:numRef>
              <c:f>'C3 Расчёт'!$C$95:$C$101</c:f>
              <c:numCache>
                <c:ptCount val="7"/>
                <c:pt idx="0">
                  <c:v>-3.06287113727155E-16</c:v>
                </c:pt>
                <c:pt idx="1">
                  <c:v>0</c:v>
                </c:pt>
                <c:pt idx="2">
                  <c:v>2.6666666666666665</c:v>
                </c:pt>
                <c:pt idx="3">
                  <c:v>3.3333333333333335</c:v>
                </c:pt>
                <c:pt idx="4">
                  <c:v>0</c:v>
                </c:pt>
                <c:pt idx="5">
                  <c:v>7.666666666666666</c:v>
                </c:pt>
                <c:pt idx="6">
                  <c:v>10</c:v>
                </c:pt>
              </c:numCache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7763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075"/>
          <c:w val="0.925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Расчёт'!$D$44:$D$49</c:f>
              <c:strCache/>
            </c:strRef>
          </c:cat>
          <c:val>
            <c:numRef>
              <c:f>'C3 Расчёт'!$E$44:$E$49</c:f>
              <c:numCache/>
            </c:numRef>
          </c:val>
        </c:ser>
        <c:axId val="9770312"/>
        <c:axId val="20823945"/>
      </c:bar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77031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3924300</xdr:colOff>
      <xdr:row>54</xdr:row>
      <xdr:rowOff>57150</xdr:rowOff>
    </xdr:from>
    <xdr:to>
      <xdr:col>10</xdr:col>
      <xdr:colOff>419100</xdr:colOff>
      <xdr:row>57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12506325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57150</xdr:rowOff>
    </xdr:from>
    <xdr:to>
      <xdr:col>6</xdr:col>
      <xdr:colOff>47625</xdr:colOff>
      <xdr:row>11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57150"/>
          <a:ext cx="43053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66675</xdr:rowOff>
    </xdr:from>
    <xdr:to>
      <xdr:col>6</xdr:col>
      <xdr:colOff>95250</xdr:colOff>
      <xdr:row>28</xdr:row>
      <xdr:rowOff>104775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3962400"/>
          <a:ext cx="42957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47625</xdr:rowOff>
    </xdr:from>
    <xdr:to>
      <xdr:col>7</xdr:col>
      <xdr:colOff>152400</xdr:colOff>
      <xdr:row>68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3182600"/>
          <a:ext cx="42957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56</xdr:row>
      <xdr:rowOff>38100</xdr:rowOff>
    </xdr:from>
    <xdr:to>
      <xdr:col>10</xdr:col>
      <xdr:colOff>47625</xdr:colOff>
      <xdr:row>69</xdr:row>
      <xdr:rowOff>76200</xdr:rowOff>
    </xdr:to>
    <xdr:graphicFrame>
      <xdr:nvGraphicFramePr>
        <xdr:cNvPr id="5" name="Chart 11"/>
        <xdr:cNvGraphicFramePr/>
      </xdr:nvGraphicFramePr>
      <xdr:xfrm>
        <a:off x="9182100" y="12944475"/>
        <a:ext cx="432435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85725</xdr:colOff>
      <xdr:row>17</xdr:row>
      <xdr:rowOff>28575</xdr:rowOff>
    </xdr:from>
    <xdr:to>
      <xdr:col>8</xdr:col>
      <xdr:colOff>3895725</xdr:colOff>
      <xdr:row>27</xdr:row>
      <xdr:rowOff>200025</xdr:rowOff>
    </xdr:to>
    <xdr:graphicFrame>
      <xdr:nvGraphicFramePr>
        <xdr:cNvPr id="6" name="Chart 12"/>
        <xdr:cNvGraphicFramePr/>
      </xdr:nvGraphicFramePr>
      <xdr:xfrm>
        <a:off x="9067800" y="3924300"/>
        <a:ext cx="38100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="75" zoomScaleNormal="75" workbookViewId="0" topLeftCell="A4">
      <selection activeCell="A2" sqref="A2"/>
    </sheetView>
  </sheetViews>
  <sheetFormatPr defaultColWidth="9.00390625" defaultRowHeight="12.75"/>
  <cols>
    <col min="1" max="1" width="90.25390625" style="0" customWidth="1"/>
  </cols>
  <sheetData>
    <row r="1" ht="31.5">
      <c r="A1" s="1" t="s">
        <v>132</v>
      </c>
    </row>
    <row r="2" ht="31.5">
      <c r="A2" s="1"/>
    </row>
    <row r="3" ht="31.5">
      <c r="A3" s="1" t="s">
        <v>0</v>
      </c>
    </row>
    <row r="4" ht="31.5">
      <c r="A4" s="1"/>
    </row>
    <row r="5" ht="31.5">
      <c r="A5" s="1"/>
    </row>
    <row r="6" ht="31.5">
      <c r="A6" s="1" t="s">
        <v>10</v>
      </c>
    </row>
    <row r="7" ht="31.5">
      <c r="A7" s="1" t="s">
        <v>1</v>
      </c>
    </row>
    <row r="8" ht="31.5">
      <c r="A8" s="1"/>
    </row>
    <row r="9" ht="31.5">
      <c r="A9" s="1" t="s">
        <v>2</v>
      </c>
    </row>
    <row r="10" ht="31.5">
      <c r="A10" s="1" t="s">
        <v>3</v>
      </c>
    </row>
    <row r="11" ht="31.5">
      <c r="A11" s="1" t="s">
        <v>4</v>
      </c>
    </row>
    <row r="12" ht="31.5">
      <c r="A12" s="1"/>
    </row>
    <row r="13" ht="31.5">
      <c r="A13" s="1"/>
    </row>
    <row r="14" ht="31.5">
      <c r="A14" s="1"/>
    </row>
    <row r="15" ht="31.5">
      <c r="A15" s="1"/>
    </row>
    <row r="16" ht="31.5">
      <c r="A16" s="1" t="s">
        <v>5</v>
      </c>
    </row>
    <row r="17" ht="31.5">
      <c r="A17" s="1" t="s">
        <v>8</v>
      </c>
    </row>
    <row r="18" ht="31.5">
      <c r="A18" s="1" t="s">
        <v>9</v>
      </c>
    </row>
    <row r="19" ht="31.5">
      <c r="A19" s="1"/>
    </row>
    <row r="20" ht="31.5">
      <c r="A20" s="1" t="s">
        <v>102</v>
      </c>
    </row>
    <row r="21" ht="31.5">
      <c r="A21" s="1"/>
    </row>
    <row r="22" ht="31.5">
      <c r="A22" s="1"/>
    </row>
    <row r="23" ht="31.5">
      <c r="A23" s="1" t="s">
        <v>6</v>
      </c>
    </row>
    <row r="24" ht="31.5">
      <c r="A24" s="1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="75" zoomScaleNormal="75" zoomScaleSheetLayoutView="100" workbookViewId="0" topLeftCell="A1">
      <pane ySplit="2760" topLeftCell="BM2" activePane="bottomLeft" state="split"/>
      <selection pane="topLeft" activeCell="B7" sqref="B7"/>
      <selection pane="bottomLeft" activeCell="H11" sqref="H11"/>
    </sheetView>
  </sheetViews>
  <sheetFormatPr defaultColWidth="9.00390625" defaultRowHeight="12.75"/>
  <cols>
    <col min="3" max="3" width="12.00390625" style="0" customWidth="1"/>
    <col min="5" max="5" width="12.125" style="0" customWidth="1"/>
    <col min="6" max="6" width="44.00390625" style="0" customWidth="1"/>
    <col min="7" max="7" width="10.375" style="0" customWidth="1"/>
    <col min="8" max="8" width="12.375" style="0" customWidth="1"/>
    <col min="9" max="9" width="54.875" style="0" customWidth="1"/>
    <col min="10" max="10" width="3.875" style="0" customWidth="1"/>
  </cols>
  <sheetData>
    <row r="1" spans="1:11" ht="18.75" thickTop="1">
      <c r="A1" s="51" t="s">
        <v>11</v>
      </c>
      <c r="B1" s="52"/>
      <c r="C1" s="53"/>
      <c r="D1" s="9"/>
      <c r="E1" s="9"/>
      <c r="F1" s="9"/>
      <c r="G1" s="9"/>
      <c r="H1" s="9"/>
      <c r="I1" s="9"/>
      <c r="J1" s="9"/>
      <c r="K1" s="10"/>
    </row>
    <row r="2" spans="1:11" ht="18">
      <c r="A2" s="11" t="s">
        <v>28</v>
      </c>
      <c r="B2" s="7">
        <v>13</v>
      </c>
      <c r="C2" s="8" t="s">
        <v>12</v>
      </c>
      <c r="D2" s="12"/>
      <c r="E2" s="12"/>
      <c r="F2" s="12"/>
      <c r="G2" s="12"/>
      <c r="H2" s="12"/>
      <c r="I2" s="12"/>
      <c r="J2" s="12"/>
      <c r="K2" s="13"/>
    </row>
    <row r="3" spans="1:11" ht="18">
      <c r="A3" s="11" t="s">
        <v>13</v>
      </c>
      <c r="B3" s="7">
        <v>10</v>
      </c>
      <c r="C3" s="8" t="s">
        <v>14</v>
      </c>
      <c r="D3" s="12"/>
      <c r="E3" s="12"/>
      <c r="F3" s="12"/>
      <c r="G3" s="12"/>
      <c r="H3" s="12"/>
      <c r="I3" s="12"/>
      <c r="J3" s="12"/>
      <c r="K3" s="13"/>
    </row>
    <row r="4" spans="1:11" ht="18">
      <c r="A4" s="11" t="s">
        <v>21</v>
      </c>
      <c r="B4" s="7">
        <v>3</v>
      </c>
      <c r="C4" s="8" t="s">
        <v>22</v>
      </c>
      <c r="D4" s="12"/>
      <c r="E4" s="12"/>
      <c r="F4" s="12"/>
      <c r="G4" s="12"/>
      <c r="H4" s="12"/>
      <c r="I4" s="12"/>
      <c r="J4" s="12"/>
      <c r="K4" s="13"/>
    </row>
    <row r="5" spans="1:11" ht="18">
      <c r="A5" s="11" t="s">
        <v>24</v>
      </c>
      <c r="B5" s="38">
        <f>RADIANS(C5)</f>
        <v>1.5707963267948966</v>
      </c>
      <c r="C5" s="8">
        <v>90</v>
      </c>
      <c r="D5" s="12"/>
      <c r="E5" s="12"/>
      <c r="F5" s="12"/>
      <c r="G5" s="12"/>
      <c r="H5" s="12"/>
      <c r="I5" s="12"/>
      <c r="J5" s="12"/>
      <c r="K5" s="13"/>
    </row>
    <row r="6" spans="1:11" ht="18">
      <c r="A6" s="11" t="s">
        <v>25</v>
      </c>
      <c r="B6" s="7">
        <v>2</v>
      </c>
      <c r="C6" s="8" t="s">
        <v>16</v>
      </c>
      <c r="D6" s="12"/>
      <c r="E6" s="12"/>
      <c r="F6" s="12"/>
      <c r="G6" s="12"/>
      <c r="H6" s="12"/>
      <c r="I6" s="12"/>
      <c r="J6" s="12"/>
      <c r="K6" s="13"/>
    </row>
    <row r="7" spans="1:11" ht="18">
      <c r="A7" s="11" t="s">
        <v>15</v>
      </c>
      <c r="B7" s="7">
        <v>2.5</v>
      </c>
      <c r="C7" s="8" t="s">
        <v>16</v>
      </c>
      <c r="D7" s="12"/>
      <c r="E7" s="12"/>
      <c r="F7" s="12"/>
      <c r="G7" s="12"/>
      <c r="H7" s="12"/>
      <c r="I7" s="12"/>
      <c r="J7" s="12"/>
      <c r="K7" s="13"/>
    </row>
    <row r="8" spans="1:11" ht="18">
      <c r="A8" s="11" t="s">
        <v>26</v>
      </c>
      <c r="B8" s="7">
        <v>2</v>
      </c>
      <c r="C8" s="8" t="s">
        <v>16</v>
      </c>
      <c r="D8" s="12"/>
      <c r="E8" s="12"/>
      <c r="F8" s="12"/>
      <c r="G8" s="12"/>
      <c r="H8" s="12"/>
      <c r="I8" s="12"/>
      <c r="J8" s="12"/>
      <c r="K8" s="13"/>
    </row>
    <row r="9" spans="1:11" ht="18">
      <c r="A9" s="56" t="s">
        <v>17</v>
      </c>
      <c r="B9" s="57"/>
      <c r="C9" s="58"/>
      <c r="D9" s="12"/>
      <c r="E9" s="12"/>
      <c r="F9" s="12"/>
      <c r="G9" s="12"/>
      <c r="H9" s="12"/>
      <c r="I9" s="12"/>
      <c r="J9" s="12"/>
      <c r="K9" s="13"/>
    </row>
    <row r="10" spans="1:11" ht="18">
      <c r="A10" s="61" t="s">
        <v>29</v>
      </c>
      <c r="B10" s="62"/>
      <c r="C10" s="63"/>
      <c r="D10" s="12"/>
      <c r="E10" s="12"/>
      <c r="F10" s="12"/>
      <c r="G10" s="12"/>
      <c r="H10" s="12"/>
      <c r="I10" s="12"/>
      <c r="J10" s="12"/>
      <c r="K10" s="13"/>
    </row>
    <row r="11" spans="1:11" ht="18">
      <c r="A11" s="14"/>
      <c r="B11" s="15"/>
      <c r="C11" s="15"/>
      <c r="D11" s="12"/>
      <c r="E11" s="12"/>
      <c r="F11" s="12"/>
      <c r="G11" s="12"/>
      <c r="H11" s="12"/>
      <c r="I11" s="12"/>
      <c r="J11" s="12"/>
      <c r="K11" s="13"/>
    </row>
    <row r="12" spans="1:11" ht="18">
      <c r="A12" s="14"/>
      <c r="B12" s="15"/>
      <c r="C12" s="15"/>
      <c r="D12" s="12"/>
      <c r="E12" s="12"/>
      <c r="F12" s="12"/>
      <c r="G12" s="12"/>
      <c r="H12" s="12"/>
      <c r="I12" s="12"/>
      <c r="J12" s="12"/>
      <c r="K12" s="13"/>
    </row>
    <row r="13" spans="1:11" ht="18">
      <c r="A13" s="64" t="s">
        <v>18</v>
      </c>
      <c r="B13" s="65"/>
      <c r="C13" s="65"/>
      <c r="D13" s="12"/>
      <c r="E13" s="12"/>
      <c r="F13" s="37" t="s">
        <v>103</v>
      </c>
      <c r="G13" s="12"/>
      <c r="H13" s="12"/>
      <c r="I13" s="12"/>
      <c r="J13" s="12"/>
      <c r="K13" s="13"/>
    </row>
    <row r="14" spans="1:11" ht="18">
      <c r="A14" s="14"/>
      <c r="B14" s="15"/>
      <c r="C14" s="15"/>
      <c r="D14" s="12"/>
      <c r="E14" s="18" t="s">
        <v>117</v>
      </c>
      <c r="F14" s="36" t="s">
        <v>104</v>
      </c>
      <c r="G14" s="12"/>
      <c r="H14" s="12"/>
      <c r="I14" s="12"/>
      <c r="J14" s="12"/>
      <c r="K14" s="13"/>
    </row>
    <row r="15" spans="1:11" ht="18">
      <c r="A15" s="64" t="s">
        <v>23</v>
      </c>
      <c r="B15" s="65"/>
      <c r="C15" s="65"/>
      <c r="D15" s="15" t="s">
        <v>115</v>
      </c>
      <c r="E15" s="44">
        <f>(E34*B8/2+B2*SIN(B5)*(B8+2*B6)+B2*COS(B5)*B7-B3)/(B6+B8)</f>
        <v>18.5</v>
      </c>
      <c r="F15" s="16"/>
      <c r="G15" s="12"/>
      <c r="H15" s="12"/>
      <c r="I15" s="12"/>
      <c r="J15" s="12"/>
      <c r="K15" s="13"/>
    </row>
    <row r="16" spans="1:11" ht="18">
      <c r="A16" s="14"/>
      <c r="B16" s="15"/>
      <c r="C16" s="15"/>
      <c r="D16" s="12"/>
      <c r="E16" s="12"/>
      <c r="F16" s="16" t="s">
        <v>27</v>
      </c>
      <c r="G16" s="12"/>
      <c r="H16" s="12"/>
      <c r="I16" s="12"/>
      <c r="J16" s="12"/>
      <c r="K16" s="13"/>
    </row>
    <row r="17" spans="1:11" ht="18">
      <c r="A17" s="54" t="s">
        <v>19</v>
      </c>
      <c r="B17" s="55"/>
      <c r="C17" s="55"/>
      <c r="D17" s="12"/>
      <c r="E17" s="15" t="s">
        <v>30</v>
      </c>
      <c r="F17" s="12"/>
      <c r="G17" s="12"/>
      <c r="H17" s="12"/>
      <c r="I17" s="12"/>
      <c r="J17" s="12"/>
      <c r="K17" s="13"/>
    </row>
    <row r="18" spans="1:11" ht="18">
      <c r="A18" s="14"/>
      <c r="B18" s="15"/>
      <c r="C18" s="15"/>
      <c r="D18" s="12"/>
      <c r="E18" s="12"/>
      <c r="F18" s="12"/>
      <c r="G18" s="12"/>
      <c r="H18" s="12"/>
      <c r="I18" s="12"/>
      <c r="J18" s="12"/>
      <c r="K18" s="13"/>
    </row>
    <row r="19" spans="1:11" ht="18">
      <c r="A19" s="64" t="s">
        <v>20</v>
      </c>
      <c r="B19" s="65"/>
      <c r="C19" s="65"/>
      <c r="D19" s="12"/>
      <c r="E19" s="12"/>
      <c r="F19" s="12"/>
      <c r="G19" s="12"/>
      <c r="H19" s="12"/>
      <c r="I19" s="12"/>
      <c r="J19" s="12"/>
      <c r="K19" s="13"/>
    </row>
    <row r="20" spans="1:11" ht="18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7"/>
    </row>
    <row r="21" spans="1:11" ht="18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7"/>
    </row>
    <row r="22" spans="1:11" ht="18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7"/>
    </row>
    <row r="23" spans="1:11" ht="18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7"/>
    </row>
    <row r="24" spans="1:11" ht="18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7"/>
    </row>
    <row r="25" spans="1:11" ht="18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7"/>
    </row>
    <row r="26" spans="1:11" ht="18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7"/>
    </row>
    <row r="27" spans="1:11" ht="18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7"/>
    </row>
    <row r="28" spans="1:11" ht="18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7"/>
    </row>
    <row r="29" spans="1:11" ht="18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7"/>
    </row>
    <row r="30" spans="1:11" ht="18">
      <c r="A30" s="59" t="s">
        <v>33</v>
      </c>
      <c r="B30" s="60"/>
      <c r="C30" s="60"/>
      <c r="D30" s="60"/>
      <c r="E30" s="60"/>
      <c r="F30" s="60"/>
      <c r="G30" s="60"/>
      <c r="H30" s="60"/>
      <c r="I30" s="15"/>
      <c r="J30" s="15"/>
      <c r="K30" s="17"/>
    </row>
    <row r="31" spans="1:11" ht="20.25" customHeight="1">
      <c r="A31" s="59"/>
      <c r="B31" s="60"/>
      <c r="C31" s="60"/>
      <c r="D31" s="60"/>
      <c r="E31" s="60"/>
      <c r="F31" s="60"/>
      <c r="G31" s="60"/>
      <c r="H31" s="60"/>
      <c r="I31" s="15"/>
      <c r="J31" s="15"/>
      <c r="K31" s="17"/>
    </row>
    <row r="32" spans="1:11" ht="20.25" customHeight="1">
      <c r="A32" s="59"/>
      <c r="B32" s="60"/>
      <c r="C32" s="60"/>
      <c r="D32" s="60"/>
      <c r="E32" s="60"/>
      <c r="F32" s="60"/>
      <c r="G32" s="60"/>
      <c r="H32" s="60"/>
      <c r="I32" s="15"/>
      <c r="J32" s="15"/>
      <c r="K32" s="17"/>
    </row>
    <row r="33" spans="1:11" ht="18" customHeight="1">
      <c r="A33" s="14"/>
      <c r="B33" s="15"/>
      <c r="C33" s="15"/>
      <c r="D33" s="15"/>
      <c r="E33" s="12"/>
      <c r="F33" s="12"/>
      <c r="G33" s="15"/>
      <c r="H33" s="15"/>
      <c r="I33" s="15"/>
      <c r="J33" s="15"/>
      <c r="K33" s="17"/>
    </row>
    <row r="34" spans="1:11" ht="18" customHeight="1">
      <c r="A34" s="14"/>
      <c r="B34" s="18" t="s">
        <v>34</v>
      </c>
      <c r="D34" s="15" t="s">
        <v>109</v>
      </c>
      <c r="E34" s="43">
        <f>B4*B8</f>
        <v>6</v>
      </c>
      <c r="F34" s="2" t="s">
        <v>110</v>
      </c>
      <c r="I34" s="15"/>
      <c r="J34" s="15"/>
      <c r="K34" s="17"/>
    </row>
    <row r="35" spans="1:11" ht="18" customHeight="1">
      <c r="A35" s="14"/>
      <c r="B35" s="15"/>
      <c r="C35" s="15"/>
      <c r="D35" s="15"/>
      <c r="E35" s="12"/>
      <c r="F35" s="12"/>
      <c r="G35" s="15"/>
      <c r="H35" s="15"/>
      <c r="I35" s="15"/>
      <c r="J35" s="15"/>
      <c r="K35" s="17"/>
    </row>
    <row r="36" spans="1:11" ht="18">
      <c r="A36" s="14"/>
      <c r="B36" s="15"/>
      <c r="C36" s="15"/>
      <c r="D36" s="15"/>
      <c r="E36" s="55" t="s">
        <v>37</v>
      </c>
      <c r="F36" s="55"/>
      <c r="G36" s="15"/>
      <c r="H36" s="55" t="s">
        <v>38</v>
      </c>
      <c r="I36" s="55"/>
      <c r="J36" s="15"/>
      <c r="K36" s="17"/>
    </row>
    <row r="37" spans="1:11" ht="18">
      <c r="A37" s="14"/>
      <c r="B37" s="15"/>
      <c r="C37" s="15"/>
      <c r="D37" s="15"/>
      <c r="E37" s="15" t="s">
        <v>31</v>
      </c>
      <c r="F37" s="15" t="s">
        <v>35</v>
      </c>
      <c r="G37" s="18" t="s">
        <v>119</v>
      </c>
      <c r="H37" s="15" t="s">
        <v>31</v>
      </c>
      <c r="I37" s="15" t="s">
        <v>39</v>
      </c>
      <c r="J37" s="18" t="s">
        <v>120</v>
      </c>
      <c r="K37" s="17"/>
    </row>
    <row r="38" spans="1:11" ht="18">
      <c r="A38" s="14"/>
      <c r="B38" s="15"/>
      <c r="C38" s="15"/>
      <c r="D38" s="15"/>
      <c r="E38" s="12"/>
      <c r="F38" s="15"/>
      <c r="G38" s="15"/>
      <c r="H38" s="12"/>
      <c r="I38" s="15"/>
      <c r="J38" s="15"/>
      <c r="K38" s="17"/>
    </row>
    <row r="39" spans="1:11" ht="18">
      <c r="A39" s="14"/>
      <c r="B39" s="15"/>
      <c r="C39" s="15"/>
      <c r="D39" s="15"/>
      <c r="E39" s="15" t="s">
        <v>32</v>
      </c>
      <c r="F39" s="18" t="s">
        <v>36</v>
      </c>
      <c r="G39" s="18" t="s">
        <v>123</v>
      </c>
      <c r="H39" s="15" t="s">
        <v>32</v>
      </c>
      <c r="I39" s="18" t="s">
        <v>40</v>
      </c>
      <c r="J39" s="18" t="s">
        <v>124</v>
      </c>
      <c r="K39" s="17"/>
    </row>
    <row r="40" spans="1:11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7"/>
    </row>
    <row r="41" spans="1:11" ht="18">
      <c r="A41" s="14"/>
      <c r="B41" s="15"/>
      <c r="C41" s="15"/>
      <c r="D41" s="15"/>
      <c r="E41" s="15" t="s">
        <v>73</v>
      </c>
      <c r="F41" s="45" t="s">
        <v>116</v>
      </c>
      <c r="G41" s="18" t="s">
        <v>126</v>
      </c>
      <c r="H41" s="15" t="s">
        <v>72</v>
      </c>
      <c r="I41" s="18" t="s">
        <v>41</v>
      </c>
      <c r="J41" s="18" t="s">
        <v>127</v>
      </c>
      <c r="K41" s="17"/>
    </row>
    <row r="42" spans="1:11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7"/>
    </row>
    <row r="43" spans="1:11" ht="18.75" thickBot="1">
      <c r="A43" s="14"/>
      <c r="B43" s="15"/>
      <c r="C43" s="15"/>
      <c r="D43" s="15"/>
      <c r="E43" s="19"/>
      <c r="F43" s="15"/>
      <c r="G43" s="15"/>
      <c r="H43" s="15"/>
      <c r="I43" s="18" t="s">
        <v>42</v>
      </c>
      <c r="J43" s="18" t="s">
        <v>127</v>
      </c>
      <c r="K43" s="17"/>
    </row>
    <row r="44" spans="1:11" ht="19.5" thickBot="1" thickTop="1">
      <c r="A44" s="14"/>
      <c r="B44">
        <v>5</v>
      </c>
      <c r="C44" s="15" t="s">
        <v>122</v>
      </c>
      <c r="D44" s="39" t="s">
        <v>107</v>
      </c>
      <c r="E44" s="42">
        <f>-E46</f>
        <v>-2.0000000000000013</v>
      </c>
      <c r="F44" s="12"/>
      <c r="G44" s="15"/>
      <c r="H44" s="15"/>
      <c r="I44" s="12"/>
      <c r="J44" s="15"/>
      <c r="K44" s="17"/>
    </row>
    <row r="45" spans="1:11" ht="18.75" thickTop="1">
      <c r="A45" s="14"/>
      <c r="B45" s="15">
        <v>3</v>
      </c>
      <c r="C45" s="15" t="s">
        <v>128</v>
      </c>
      <c r="D45" s="39" t="s">
        <v>113</v>
      </c>
      <c r="E45" s="49">
        <f>(E34-E47)</f>
        <v>0.5</v>
      </c>
      <c r="F45" s="18"/>
      <c r="G45" s="15"/>
      <c r="H45" s="15"/>
      <c r="I45" s="15"/>
      <c r="J45" s="15"/>
      <c r="K45" s="17"/>
    </row>
    <row r="46" spans="1:11" ht="18">
      <c r="A46" s="14"/>
      <c r="B46" s="15">
        <v>4</v>
      </c>
      <c r="C46" s="50" t="s">
        <v>129</v>
      </c>
      <c r="D46" s="15" t="s">
        <v>111</v>
      </c>
      <c r="E46" s="44">
        <f>(B2*COS(B5)*B7+B2*SIN(B5)*B6-B3-E47*B6)/B7</f>
        <v>2.0000000000000013</v>
      </c>
      <c r="F46" s="12"/>
      <c r="G46" s="15"/>
      <c r="H46" s="15"/>
      <c r="I46" s="15"/>
      <c r="J46" s="18"/>
      <c r="K46" s="17"/>
    </row>
    <row r="47" spans="1:11" ht="18">
      <c r="A47" s="14"/>
      <c r="B47" s="15">
        <v>2</v>
      </c>
      <c r="C47" s="15" t="s">
        <v>125</v>
      </c>
      <c r="D47" s="15" t="s">
        <v>112</v>
      </c>
      <c r="E47" s="46">
        <f>(E49-B2*SIN(B5))</f>
        <v>5.5</v>
      </c>
      <c r="F47" s="12"/>
      <c r="G47" s="15"/>
      <c r="H47" s="15"/>
      <c r="I47" s="15"/>
      <c r="J47" s="15"/>
      <c r="K47" s="17"/>
    </row>
    <row r="48" spans="1:11" ht="18">
      <c r="A48" s="14"/>
      <c r="B48" s="15">
        <v>6</v>
      </c>
      <c r="C48" s="15" t="s">
        <v>121</v>
      </c>
      <c r="D48" s="39" t="s">
        <v>114</v>
      </c>
      <c r="E48" s="43">
        <f>E46-B2*COS(B5)</f>
        <v>2.0000000000000004</v>
      </c>
      <c r="F48" s="12"/>
      <c r="G48" s="15"/>
      <c r="H48" s="15"/>
      <c r="I48" s="15"/>
      <c r="J48" s="15"/>
      <c r="K48" s="17"/>
    </row>
    <row r="49" spans="1:11" ht="18">
      <c r="A49" s="14"/>
      <c r="B49" s="15">
        <v>1</v>
      </c>
      <c r="C49" s="15" t="s">
        <v>118</v>
      </c>
      <c r="D49" s="39" t="s">
        <v>115</v>
      </c>
      <c r="E49" s="46">
        <f>E15</f>
        <v>18.5</v>
      </c>
      <c r="F49" s="2"/>
      <c r="G49" s="15"/>
      <c r="H49" s="15"/>
      <c r="J49" s="15"/>
      <c r="K49" s="17"/>
    </row>
    <row r="50" spans="1:11" ht="18">
      <c r="A50" s="14"/>
      <c r="B50" s="15" t="s">
        <v>105</v>
      </c>
      <c r="C50" s="15"/>
      <c r="D50" s="15" t="s">
        <v>73</v>
      </c>
      <c r="E50" s="43">
        <f>E34*B8/2+B2*SIN(B5)*(B8+2*B6)+B2*COS(B5)*B7-B3-E49*(B6+B8)</f>
        <v>0</v>
      </c>
      <c r="F50" s="48"/>
      <c r="G50" s="15"/>
      <c r="J50" s="15"/>
      <c r="K50" s="17"/>
    </row>
    <row r="51" spans="1:11" ht="18">
      <c r="A51" s="14"/>
      <c r="B51" s="15"/>
      <c r="C51" s="15"/>
      <c r="D51" s="15" t="s">
        <v>130</v>
      </c>
      <c r="E51" s="43">
        <f>E34*(B8/2+B6)-B2*SIN(B5)*B6-B2*COS(B5)*B7+B3-E45*(B6+B8)</f>
        <v>-1.7763568394002505E-15</v>
      </c>
      <c r="F51" s="47"/>
      <c r="G51" s="15"/>
      <c r="H51" s="15"/>
      <c r="I51" s="15"/>
      <c r="J51" s="15"/>
      <c r="K51" s="17"/>
    </row>
    <row r="52" spans="1:11" ht="18">
      <c r="A52" s="14"/>
      <c r="F52" s="15"/>
      <c r="G52" s="15"/>
      <c r="H52" s="15"/>
      <c r="I52" s="15"/>
      <c r="J52" s="15"/>
      <c r="K52" s="17"/>
    </row>
    <row r="53" spans="1:11" ht="18">
      <c r="A53" s="14"/>
      <c r="F53" s="15"/>
      <c r="G53" s="15"/>
      <c r="H53" s="15"/>
      <c r="I53" s="15"/>
      <c r="J53" s="15"/>
      <c r="K53" s="17"/>
    </row>
    <row r="54" spans="1:11" ht="18">
      <c r="A54" s="14"/>
      <c r="F54" s="15"/>
      <c r="G54" s="15"/>
      <c r="H54" s="15"/>
      <c r="I54" s="15"/>
      <c r="J54" s="15"/>
      <c r="K54" s="17"/>
    </row>
    <row r="55" spans="1:11" ht="18">
      <c r="A55" s="14"/>
      <c r="F55" s="15"/>
      <c r="G55" s="15"/>
      <c r="H55" s="15"/>
      <c r="I55" s="15"/>
      <c r="J55" s="15"/>
      <c r="K55" s="17"/>
    </row>
    <row r="56" spans="1:11" ht="18">
      <c r="A56" s="14"/>
      <c r="F56" s="55" t="s">
        <v>43</v>
      </c>
      <c r="G56" s="55"/>
      <c r="H56" s="55"/>
      <c r="I56" s="55"/>
      <c r="J56" s="15"/>
      <c r="K56" s="17"/>
    </row>
    <row r="57" spans="1:11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7"/>
    </row>
    <row r="58" spans="1:11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7"/>
    </row>
    <row r="59" spans="1:11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7"/>
    </row>
    <row r="60" spans="1:11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7"/>
    </row>
    <row r="61" spans="1:11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7"/>
    </row>
    <row r="62" spans="1:11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7"/>
    </row>
    <row r="63" spans="1:11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7"/>
    </row>
    <row r="64" spans="1:11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7"/>
    </row>
    <row r="65" spans="1:11" ht="18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7"/>
    </row>
    <row r="66" spans="1:11" ht="18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7"/>
    </row>
    <row r="67" spans="1:11" ht="18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7"/>
    </row>
    <row r="68" spans="1:11" ht="18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7"/>
    </row>
    <row r="69" spans="1:11" ht="18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7"/>
    </row>
    <row r="70" spans="1:11" ht="18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7"/>
    </row>
    <row r="71" spans="1:11" ht="18">
      <c r="A71" s="14"/>
      <c r="B71" s="15"/>
      <c r="C71" s="15"/>
      <c r="D71" s="15"/>
      <c r="E71" s="55" t="s">
        <v>37</v>
      </c>
      <c r="F71" s="55"/>
      <c r="G71" s="15"/>
      <c r="H71" s="55" t="s">
        <v>38</v>
      </c>
      <c r="I71" s="55"/>
      <c r="J71" s="15"/>
      <c r="K71" s="17"/>
    </row>
    <row r="72" spans="1:11" ht="18">
      <c r="A72" s="14"/>
      <c r="B72" s="15"/>
      <c r="C72" s="15"/>
      <c r="D72" s="15"/>
      <c r="E72" s="15" t="s">
        <v>31</v>
      </c>
      <c r="F72" s="15" t="s">
        <v>44</v>
      </c>
      <c r="G72" s="15"/>
      <c r="H72" s="15" t="s">
        <v>31</v>
      </c>
      <c r="I72" s="15" t="s">
        <v>85</v>
      </c>
      <c r="J72" s="18" t="s">
        <v>47</v>
      </c>
      <c r="K72" s="17"/>
    </row>
    <row r="73" spans="1:11" ht="18">
      <c r="A73" s="14"/>
      <c r="B73" s="15"/>
      <c r="C73" s="15"/>
      <c r="D73" s="15"/>
      <c r="E73" s="12"/>
      <c r="F73" s="15"/>
      <c r="G73" s="15"/>
      <c r="H73" s="12"/>
      <c r="I73" s="15"/>
      <c r="J73" s="15"/>
      <c r="K73" s="17"/>
    </row>
    <row r="74" spans="1:11" ht="18">
      <c r="A74" s="14"/>
      <c r="B74" s="15"/>
      <c r="C74" s="15"/>
      <c r="D74" s="18" t="s">
        <v>50</v>
      </c>
      <c r="E74" s="15" t="s">
        <v>32</v>
      </c>
      <c r="F74" s="18" t="s">
        <v>36</v>
      </c>
      <c r="G74" s="15"/>
      <c r="H74" s="15" t="s">
        <v>32</v>
      </c>
      <c r="I74" s="18" t="s">
        <v>86</v>
      </c>
      <c r="J74" s="18" t="s">
        <v>51</v>
      </c>
      <c r="K74" s="17"/>
    </row>
    <row r="75" spans="1:11" ht="18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7"/>
    </row>
    <row r="76" spans="1:11" ht="18">
      <c r="A76" s="14"/>
      <c r="B76" s="15"/>
      <c r="C76" s="15"/>
      <c r="D76" s="18" t="s">
        <v>48</v>
      </c>
      <c r="E76" s="15" t="s">
        <v>73</v>
      </c>
      <c r="F76" s="33" t="s">
        <v>92</v>
      </c>
      <c r="G76" s="15"/>
      <c r="H76" s="15" t="s">
        <v>72</v>
      </c>
      <c r="I76" s="34" t="s">
        <v>93</v>
      </c>
      <c r="J76" s="18" t="s">
        <v>49</v>
      </c>
      <c r="K76" s="17"/>
    </row>
    <row r="77" spans="1:11" ht="18.75" thickBo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7"/>
    </row>
    <row r="78" spans="1:11" ht="19.5" thickBot="1" thickTop="1">
      <c r="A78" s="14"/>
      <c r="B78" s="15"/>
      <c r="C78" s="15"/>
      <c r="D78" s="15"/>
      <c r="E78" s="15"/>
      <c r="F78" s="4" t="s">
        <v>45</v>
      </c>
      <c r="G78" s="15"/>
      <c r="H78" s="15"/>
      <c r="I78" s="15"/>
      <c r="J78" s="15"/>
      <c r="K78" s="17"/>
    </row>
    <row r="79" spans="1:11" ht="18.75" thickTop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7"/>
    </row>
    <row r="80" spans="1:11" ht="18">
      <c r="A80" s="54" t="s">
        <v>46</v>
      </c>
      <c r="B80" s="55"/>
      <c r="C80" s="55"/>
      <c r="D80" s="55"/>
      <c r="E80" s="55"/>
      <c r="F80" s="55"/>
      <c r="G80" s="55"/>
      <c r="H80" s="55"/>
      <c r="I80" s="55"/>
      <c r="J80" s="55"/>
      <c r="K80" s="17"/>
    </row>
    <row r="81" spans="1:11" ht="18.75" thickBot="1">
      <c r="A81" s="20"/>
      <c r="B81" s="12"/>
      <c r="C81" s="12"/>
      <c r="D81" s="12"/>
      <c r="E81" s="12"/>
      <c r="F81" s="12"/>
      <c r="G81" s="12"/>
      <c r="H81" s="12"/>
      <c r="I81" s="15"/>
      <c r="J81" s="15"/>
      <c r="K81" s="17"/>
    </row>
    <row r="82" spans="1:11" ht="19.5" thickBot="1" thickTop="1">
      <c r="A82" s="20"/>
      <c r="B82" s="12"/>
      <c r="C82" s="12"/>
      <c r="D82" s="12"/>
      <c r="E82" s="12"/>
      <c r="F82" s="55" t="s">
        <v>52</v>
      </c>
      <c r="G82" s="55"/>
      <c r="H82" s="12"/>
      <c r="I82" s="4" t="s">
        <v>53</v>
      </c>
      <c r="J82" s="15"/>
      <c r="K82" s="17"/>
    </row>
    <row r="83" spans="1:11" ht="19.5" thickBot="1" thickTop="1">
      <c r="A83" s="20"/>
      <c r="B83" s="12"/>
      <c r="C83" s="12"/>
      <c r="D83" s="12"/>
      <c r="E83" s="12"/>
      <c r="F83" s="12"/>
      <c r="G83" s="12"/>
      <c r="H83" s="12"/>
      <c r="I83" s="15"/>
      <c r="J83" s="15"/>
      <c r="K83" s="17"/>
    </row>
    <row r="84" spans="1:15" ht="19.5" thickBot="1" thickTop="1">
      <c r="A84" s="14"/>
      <c r="B84" s="15"/>
      <c r="C84" s="15"/>
      <c r="D84" s="15"/>
      <c r="E84" s="15"/>
      <c r="F84" s="55" t="s">
        <v>54</v>
      </c>
      <c r="G84" s="55"/>
      <c r="H84" s="15"/>
      <c r="I84" s="3" t="s">
        <v>84</v>
      </c>
      <c r="J84" s="18" t="s">
        <v>55</v>
      </c>
      <c r="K84" s="17"/>
      <c r="L84" s="2"/>
      <c r="M84" s="2"/>
      <c r="N84" s="2"/>
      <c r="O84" s="2"/>
    </row>
    <row r="85" spans="1:15" ht="18.75" thickTop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7"/>
      <c r="L85" s="2"/>
      <c r="M85" s="2"/>
      <c r="N85" s="2"/>
      <c r="O85" s="2"/>
    </row>
    <row r="86" spans="1:15" ht="18">
      <c r="A86" s="14"/>
      <c r="B86" s="15"/>
      <c r="C86" s="15"/>
      <c r="D86" s="15"/>
      <c r="E86" s="15"/>
      <c r="F86" s="55" t="s">
        <v>56</v>
      </c>
      <c r="G86" s="55"/>
      <c r="H86" s="15"/>
      <c r="I86" s="18" t="s">
        <v>57</v>
      </c>
      <c r="J86" s="18" t="s">
        <v>58</v>
      </c>
      <c r="K86" s="17"/>
      <c r="L86" s="2"/>
      <c r="M86" s="2"/>
      <c r="N86" s="2"/>
      <c r="O86" s="2"/>
    </row>
    <row r="87" spans="1:15" ht="18.75" thickBo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7"/>
      <c r="L87" s="2"/>
      <c r="M87" s="2"/>
      <c r="N87" s="2"/>
      <c r="O87" s="2"/>
    </row>
    <row r="88" spans="1:15" ht="19.5" thickBot="1" thickTop="1">
      <c r="A88" s="14"/>
      <c r="B88" s="15"/>
      <c r="C88" s="15"/>
      <c r="D88" s="15"/>
      <c r="E88" s="15"/>
      <c r="F88" s="55" t="s">
        <v>64</v>
      </c>
      <c r="G88" s="55"/>
      <c r="H88" s="15"/>
      <c r="I88" s="24" t="s">
        <v>81</v>
      </c>
      <c r="J88" s="18" t="s">
        <v>59</v>
      </c>
      <c r="K88" s="17"/>
      <c r="L88" s="2"/>
      <c r="M88" s="2"/>
      <c r="N88" s="2"/>
      <c r="O88" s="2"/>
    </row>
    <row r="89" spans="1:15" ht="19.5" thickBot="1" thickTop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7"/>
      <c r="L89" s="2"/>
      <c r="M89" s="2"/>
      <c r="N89" s="2"/>
      <c r="O89" s="2"/>
    </row>
    <row r="90" spans="1:15" ht="19.5" thickBot="1" thickTop="1">
      <c r="A90" s="14"/>
      <c r="B90" s="15"/>
      <c r="C90" s="15"/>
      <c r="D90" s="15"/>
      <c r="E90" s="15"/>
      <c r="F90" s="55" t="s">
        <v>65</v>
      </c>
      <c r="G90" s="55"/>
      <c r="H90" s="15"/>
      <c r="I90" s="24" t="s">
        <v>82</v>
      </c>
      <c r="J90" s="15"/>
      <c r="K90" s="17"/>
      <c r="L90" s="2"/>
      <c r="M90" s="2"/>
      <c r="N90" s="2"/>
      <c r="O90" s="2"/>
    </row>
    <row r="91" spans="1:15" ht="19.5" thickBot="1" thickTop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7"/>
      <c r="L91" s="2"/>
      <c r="M91" s="2"/>
      <c r="N91" s="2"/>
      <c r="O91" s="2"/>
    </row>
    <row r="92" spans="1:15" ht="19.5" thickBot="1" thickTop="1">
      <c r="A92" s="14"/>
      <c r="B92" s="15"/>
      <c r="C92" s="15"/>
      <c r="D92" s="15"/>
      <c r="E92" s="15"/>
      <c r="F92" s="55" t="s">
        <v>66</v>
      </c>
      <c r="G92" s="55"/>
      <c r="H92" s="15"/>
      <c r="I92" s="24" t="s">
        <v>83</v>
      </c>
      <c r="J92" s="15"/>
      <c r="K92" s="17"/>
      <c r="L92" s="2"/>
      <c r="M92" s="2"/>
      <c r="N92" s="2"/>
      <c r="O92" s="2"/>
    </row>
    <row r="93" spans="1:15" ht="19.5" thickBot="1" thickTop="1">
      <c r="A93" s="14"/>
      <c r="B93" s="66" t="s">
        <v>67</v>
      </c>
      <c r="C93" s="66"/>
      <c r="D93" s="66"/>
      <c r="E93" s="15"/>
      <c r="F93" s="15" t="s">
        <v>71</v>
      </c>
      <c r="G93" s="15"/>
      <c r="H93" s="15"/>
      <c r="I93" s="15"/>
      <c r="J93" s="15"/>
      <c r="K93" s="17"/>
      <c r="L93" s="2"/>
      <c r="M93" s="2"/>
      <c r="N93" s="2"/>
      <c r="O93" s="2"/>
    </row>
    <row r="94" spans="1:15" ht="19.5" thickBot="1" thickTop="1">
      <c r="A94" s="14"/>
      <c r="B94" s="5" t="s">
        <v>106</v>
      </c>
      <c r="C94" s="22">
        <v>0</v>
      </c>
      <c r="D94" s="6" t="s">
        <v>12</v>
      </c>
      <c r="E94" s="15" t="s">
        <v>69</v>
      </c>
      <c r="F94" s="25">
        <f>C95+B2*COS(B5)</f>
        <v>0</v>
      </c>
      <c r="G94" s="15"/>
      <c r="I94" s="30" t="s">
        <v>131</v>
      </c>
      <c r="J94" s="15"/>
      <c r="K94" s="17"/>
      <c r="L94" s="2"/>
      <c r="M94" s="2"/>
      <c r="N94" s="2"/>
      <c r="O94" s="2"/>
    </row>
    <row r="95" spans="1:15" ht="19.5" thickBot="1" thickTop="1">
      <c r="A95" s="14"/>
      <c r="B95" s="5" t="s">
        <v>60</v>
      </c>
      <c r="C95" s="22">
        <f>-B2*COS(B5)</f>
        <v>-7.96346495690603E-16</v>
      </c>
      <c r="D95" s="6" t="str">
        <f>C2</f>
        <v>кН</v>
      </c>
      <c r="E95" s="15"/>
      <c r="F95" s="15"/>
      <c r="G95" s="15"/>
      <c r="H95" s="31" t="s">
        <v>31</v>
      </c>
      <c r="I95" s="31" t="s">
        <v>91</v>
      </c>
      <c r="J95" s="15"/>
      <c r="K95" s="17"/>
      <c r="L95" s="2"/>
      <c r="M95" s="2"/>
      <c r="N95" s="2"/>
      <c r="O95" s="2"/>
    </row>
    <row r="96" spans="1:15" ht="19.5" thickBot="1" thickTop="1">
      <c r="A96" s="14"/>
      <c r="B96" s="5" t="s">
        <v>108</v>
      </c>
      <c r="C96" s="23">
        <v>0</v>
      </c>
      <c r="D96" s="6" t="str">
        <f>C2</f>
        <v>кН</v>
      </c>
      <c r="E96" s="15" t="s">
        <v>88</v>
      </c>
      <c r="F96" s="25">
        <f>C100+C98-B4*B8-B2*SIN(B5)</f>
        <v>0</v>
      </c>
      <c r="G96" s="15"/>
      <c r="H96" s="27"/>
      <c r="I96" s="28"/>
      <c r="J96" s="15"/>
      <c r="K96" s="17"/>
      <c r="L96" s="2"/>
      <c r="M96" s="2"/>
      <c r="N96" s="2"/>
      <c r="O96" s="2"/>
    </row>
    <row r="97" spans="1:15" ht="19.5" thickBot="1" thickTop="1">
      <c r="A97" s="14"/>
      <c r="B97" s="5" t="s">
        <v>61</v>
      </c>
      <c r="C97" s="23">
        <f>(B8/2*B4*B8-B3+B6*B2*SIN(B5)+B7*B2*COS(B5))/(B8+B6)</f>
        <v>5.500000000000001</v>
      </c>
      <c r="D97" s="6" t="str">
        <f>C2</f>
        <v>кН</v>
      </c>
      <c r="E97" s="15"/>
      <c r="F97" s="15"/>
      <c r="G97" s="15"/>
      <c r="H97" s="31" t="s">
        <v>32</v>
      </c>
      <c r="I97" s="32" t="s">
        <v>89</v>
      </c>
      <c r="J97" s="15"/>
      <c r="K97" s="17"/>
      <c r="L97" s="2"/>
      <c r="M97" s="2"/>
      <c r="N97" s="2"/>
      <c r="O97" s="2"/>
    </row>
    <row r="98" spans="1:15" ht="19.5" thickBot="1" thickTop="1">
      <c r="A98" s="14"/>
      <c r="B98" s="5" t="s">
        <v>62</v>
      </c>
      <c r="C98" s="23">
        <f>-(B8/2*B4*B8-B3+B6*B2*SIN(B5)+B7*B2*COS(B5))/(B8+B6)+B4*B8</f>
        <v>0.4999999999999991</v>
      </c>
      <c r="D98" s="6" t="str">
        <f>C2</f>
        <v>кН</v>
      </c>
      <c r="E98" s="15" t="s">
        <v>70</v>
      </c>
      <c r="F98" s="25">
        <f>-B4*B8*B8/2+B3-B2*SIN(B5)*(B8+2*B6)-B2*COS(B5)*B7+C100*(B6+B8)</f>
        <v>0</v>
      </c>
      <c r="G98" s="15"/>
      <c r="H98" s="27"/>
      <c r="I98" s="28"/>
      <c r="J98" s="15"/>
      <c r="K98" s="17"/>
      <c r="L98" s="2"/>
      <c r="M98" s="2"/>
      <c r="N98" s="2"/>
      <c r="O98" s="2"/>
    </row>
    <row r="99" spans="1:15" ht="19.5" thickBot="1" thickTop="1">
      <c r="A99" s="14"/>
      <c r="B99" s="5" t="s">
        <v>63</v>
      </c>
      <c r="C99" s="23">
        <v>0</v>
      </c>
      <c r="D99" s="6" t="str">
        <f>C2</f>
        <v>кН</v>
      </c>
      <c r="E99" s="15"/>
      <c r="G99" s="15"/>
      <c r="H99" s="31" t="s">
        <v>87</v>
      </c>
      <c r="I99" s="32" t="s">
        <v>90</v>
      </c>
      <c r="J99" s="15"/>
      <c r="K99" s="17"/>
      <c r="L99" s="2"/>
      <c r="M99" s="2"/>
      <c r="N99" s="2"/>
      <c r="O99" s="2"/>
    </row>
    <row r="100" spans="1:15" ht="19.5" thickBot="1" thickTop="1">
      <c r="A100" s="14"/>
      <c r="B100" s="5" t="s">
        <v>63</v>
      </c>
      <c r="C100" s="23">
        <f>(B8/2*B4*B8-B3+B6*B2*SIN(B5)+B7*B2*COS(B5))/(B8+B6)+B2*SIN(B5)</f>
        <v>18.5</v>
      </c>
      <c r="D100" s="6" t="str">
        <f>C2</f>
        <v>кН</v>
      </c>
      <c r="E100" s="15"/>
      <c r="F100" s="15"/>
      <c r="G100" s="15"/>
      <c r="H100" s="27"/>
      <c r="I100" s="28"/>
      <c r="J100" s="15"/>
      <c r="K100" s="17"/>
      <c r="L100" s="2"/>
      <c r="M100" s="2"/>
      <c r="N100" s="2"/>
      <c r="O100" s="2"/>
    </row>
    <row r="101" spans="1:15" ht="18.75" thickTop="1">
      <c r="A101" s="14"/>
      <c r="B101" s="15" t="s">
        <v>74</v>
      </c>
      <c r="C101" s="21">
        <f>B2*COS(B5)*B7+B2*SIN(B5)*B6-I96*B6-B3</f>
        <v>16.000000000000004</v>
      </c>
      <c r="D101" s="15" t="s">
        <v>80</v>
      </c>
      <c r="E101" s="15"/>
      <c r="F101" s="15"/>
      <c r="G101" s="15"/>
      <c r="H101" s="27"/>
      <c r="I101" s="40"/>
      <c r="J101" s="15"/>
      <c r="K101" s="17"/>
      <c r="L101" s="2"/>
      <c r="M101" s="2"/>
      <c r="N101" s="2"/>
      <c r="O101" s="2"/>
    </row>
    <row r="102" spans="1:15" ht="18">
      <c r="A102" s="54" t="s">
        <v>68</v>
      </c>
      <c r="B102" s="55"/>
      <c r="C102" s="55"/>
      <c r="D102" s="55"/>
      <c r="E102" s="55"/>
      <c r="F102" s="15"/>
      <c r="G102" s="15"/>
      <c r="H102" s="27"/>
      <c r="I102" s="27"/>
      <c r="J102" s="15"/>
      <c r="K102" s="17"/>
      <c r="L102" s="2"/>
      <c r="M102" s="2"/>
      <c r="N102" s="2"/>
      <c r="O102" s="2"/>
    </row>
    <row r="103" spans="1:15" ht="18">
      <c r="A103" s="15"/>
      <c r="B103" s="15"/>
      <c r="C103" s="15"/>
      <c r="D103" s="15"/>
      <c r="E103" s="15"/>
      <c r="F103" s="15"/>
      <c r="G103" s="15"/>
      <c r="H103" s="27"/>
      <c r="I103" s="41"/>
      <c r="J103" s="15"/>
      <c r="K103" s="15"/>
      <c r="L103" s="2"/>
      <c r="M103" s="2"/>
      <c r="N103" s="2"/>
      <c r="O103" s="2"/>
    </row>
    <row r="104" spans="1:15" ht="18">
      <c r="A104" s="2"/>
      <c r="B104" s="2"/>
      <c r="C104" s="2"/>
      <c r="D104" s="2"/>
      <c r="E104" s="2"/>
      <c r="F104" s="2"/>
      <c r="G104" s="2"/>
      <c r="H104" s="27"/>
      <c r="I104" s="29"/>
      <c r="J104" s="2"/>
      <c r="K104" s="2"/>
      <c r="L104" s="2"/>
      <c r="M104" s="2"/>
      <c r="N104" s="2"/>
      <c r="O104" s="2"/>
    </row>
    <row r="105" spans="1:15" ht="18">
      <c r="A105" s="2"/>
      <c r="B105" s="2"/>
      <c r="C105" s="2"/>
      <c r="D105" s="2"/>
      <c r="E105" s="2"/>
      <c r="F105" s="2"/>
      <c r="G105" s="2"/>
      <c r="H105" s="27"/>
      <c r="I105" s="40"/>
      <c r="J105" s="2"/>
      <c r="K105" s="2"/>
      <c r="L105" s="2"/>
      <c r="M105" s="2"/>
      <c r="N105" s="2"/>
      <c r="O105" s="2"/>
    </row>
    <row r="106" spans="1:15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</sheetData>
  <mergeCells count="22">
    <mergeCell ref="B93:D93"/>
    <mergeCell ref="A102:E102"/>
    <mergeCell ref="H36:I36"/>
    <mergeCell ref="F56:I56"/>
    <mergeCell ref="F86:G86"/>
    <mergeCell ref="F88:G88"/>
    <mergeCell ref="F90:G90"/>
    <mergeCell ref="F92:G92"/>
    <mergeCell ref="A15:C15"/>
    <mergeCell ref="A17:C17"/>
    <mergeCell ref="A19:C19"/>
    <mergeCell ref="E36:F36"/>
    <mergeCell ref="A1:C1"/>
    <mergeCell ref="A80:J80"/>
    <mergeCell ref="F82:G82"/>
    <mergeCell ref="F84:G84"/>
    <mergeCell ref="A9:C9"/>
    <mergeCell ref="A30:H32"/>
    <mergeCell ref="E71:F71"/>
    <mergeCell ref="H71:I71"/>
    <mergeCell ref="A10:C10"/>
    <mergeCell ref="A13:C13"/>
  </mergeCells>
  <printOptions/>
  <pageMargins left="0.75" right="0.75" top="1" bottom="1" header="0.5" footer="0.5"/>
  <pageSetup horizontalDpi="600" verticalDpi="600" orientation="landscape" paperSize="9" scale="61" r:id="rId2"/>
  <headerFooter alignWithMargins="0">
    <oddFooter>&amp;LМГТУ "СТАНИКИН"&amp;CКонстантинов А. гр. И-3-2&amp;R&amp;P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D21" sqref="D21"/>
    </sheetView>
  </sheetViews>
  <sheetFormatPr defaultColWidth="9.00390625" defaultRowHeight="12.75"/>
  <cols>
    <col min="1" max="1" width="10.125" style="0" bestFit="1" customWidth="1"/>
  </cols>
  <sheetData>
    <row r="1" ht="12.75">
      <c r="A1" t="s">
        <v>75</v>
      </c>
    </row>
    <row r="4" ht="12.75">
      <c r="A4" t="s">
        <v>79</v>
      </c>
    </row>
    <row r="5" ht="12.75">
      <c r="A5" t="s">
        <v>77</v>
      </c>
    </row>
    <row r="6" ht="12.75">
      <c r="A6" t="s">
        <v>78</v>
      </c>
    </row>
    <row r="7" ht="12.75">
      <c r="A7" t="s">
        <v>76</v>
      </c>
    </row>
    <row r="8" ht="12.75">
      <c r="A8" s="26">
        <v>39349</v>
      </c>
    </row>
    <row r="10" ht="15">
      <c r="A10" s="35" t="s">
        <v>94</v>
      </c>
    </row>
    <row r="12" ht="15">
      <c r="A12" s="35" t="s">
        <v>95</v>
      </c>
    </row>
    <row r="14" ht="15">
      <c r="A14" s="35" t="s">
        <v>98</v>
      </c>
    </row>
    <row r="15" ht="15">
      <c r="A15" s="35" t="s">
        <v>99</v>
      </c>
    </row>
    <row r="16" ht="15">
      <c r="A16" s="35" t="s">
        <v>100</v>
      </c>
    </row>
    <row r="17" ht="15">
      <c r="A17" s="35" t="s">
        <v>101</v>
      </c>
    </row>
    <row r="18" ht="15">
      <c r="A18" s="35" t="s">
        <v>96</v>
      </c>
    </row>
    <row r="19" ht="15">
      <c r="A19" s="35"/>
    </row>
    <row r="20" ht="15">
      <c r="A20" s="35" t="s">
        <v>97</v>
      </c>
    </row>
    <row r="21" ht="12.75">
      <c r="A21" s="26">
        <v>39351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USER</cp:lastModifiedBy>
  <cp:lastPrinted>2007-09-29T05:39:27Z</cp:lastPrinted>
  <dcterms:created xsi:type="dcterms:W3CDTF">2007-09-17T14:46:54Z</dcterms:created>
  <dcterms:modified xsi:type="dcterms:W3CDTF">2007-10-23T04:01:22Z</dcterms:modified>
  <cp:category/>
  <cp:version/>
  <cp:contentType/>
  <cp:contentStatus/>
</cp:coreProperties>
</file>